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45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'Individual'!$C$4:$AZ$58</definedName>
    <definedName name="_xlnm.Print_Area" localSheetId="0">'Equips 1aC'!$A$1:$J$42</definedName>
    <definedName name="_xlnm.Print_Area" localSheetId="5">'Individual'!$A$1:$AZ$49</definedName>
    <definedName name="Imprimir_área_IM" localSheetId="5">'Individual'!$A$1:$AZ$57</definedName>
  </definedNames>
  <calcPr fullCalcOnLoad="1"/>
</workbook>
</file>

<file path=xl/sharedStrings.xml><?xml version="1.0" encoding="utf-8"?>
<sst xmlns="http://schemas.openxmlformats.org/spreadsheetml/2006/main" count="259" uniqueCount="82">
  <si>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</si>
  <si>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</si>
  <si>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</si>
  <si>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</si>
  <si>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</si>
  <si>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</si>
  <si>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</si>
  <si>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</si>
  <si>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</si>
  <si>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</si>
  <si>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</si>
  <si>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</si>
  <si>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</si>
  <si>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</si>
  <si>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</si>
  <si>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</si>
  <si>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</si>
  <si>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</si>
  <si>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</si>
  <si>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</si>
  <si>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</si>
  <si>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</si>
  <si>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</si>
  <si>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</si>
  <si>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</si>
  <si>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</si>
  <si>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</si>
  <si>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2017-2018</t>
  </si>
  <si>
    <t>4a CON.</t>
  </si>
  <si>
    <t>5a CON.</t>
  </si>
  <si>
    <t>5a CONCENTRACIÓ</t>
  </si>
  <si>
    <t>4a CONCENTRACIÓ</t>
  </si>
  <si>
    <t>4a C</t>
  </si>
  <si>
    <t>5a C</t>
  </si>
  <si>
    <t>3a DVISIÓ MASCULINA A</t>
  </si>
  <si>
    <t>ABSENT</t>
  </si>
  <si>
    <t>MEDITERRÀNIA B</t>
  </si>
  <si>
    <t>STAR BOWLING</t>
  </si>
  <si>
    <t>GIRONA</t>
  </si>
  <si>
    <t>TEAM ILERDENSE</t>
  </si>
  <si>
    <t>PENEDÈS</t>
  </si>
  <si>
    <t>GABRIEL MUELAS SERRANO</t>
  </si>
  <si>
    <t>ALEXEY PROKHOROV</t>
  </si>
  <si>
    <t>JORDI PICAS SIMÓ</t>
  </si>
  <si>
    <t>DANIEL GÓNZALEZ MARTÍNEZ</t>
  </si>
  <si>
    <t>FRANCESC RAMIS SIBRANA</t>
  </si>
  <si>
    <t>FLORENTINO GARCÍA PLAZAS</t>
  </si>
  <si>
    <t>XAVIER GUARDIÀ MUÑOZ</t>
  </si>
  <si>
    <t>JORDI ARMENGOL MONTAÑA</t>
  </si>
  <si>
    <t>RUSLAN FENEV</t>
  </si>
  <si>
    <t>ALEXANDRE CULLA GINESTÀ</t>
  </si>
  <si>
    <t>HILARIO MORALES MOLINA</t>
  </si>
  <si>
    <t>AGUSTÍ AGELL CAMÓS</t>
  </si>
  <si>
    <t>OLIVER ZOLB GONZÁLEZ</t>
  </si>
  <si>
    <t>ANTONIO GIMENEZ CUETO</t>
  </si>
  <si>
    <t>SERGI MERCÈ CASALS</t>
  </si>
  <si>
    <t>POL CAMPOS BERENGUER</t>
  </si>
  <si>
    <t>ALFONSO GORDILLO VEGA</t>
  </si>
  <si>
    <t>FRANCISCO GORDILLO VEGA</t>
  </si>
  <si>
    <t>MIGUEL PORTÉ JIMÉNEZ</t>
  </si>
  <si>
    <t>ROBERTO PUERTOLAS ORTIZ</t>
  </si>
  <si>
    <t>PAU PORTÉS MASES</t>
  </si>
  <si>
    <t>AMARO CAYUELA VICTORIA</t>
  </si>
  <si>
    <t>OLIVER CAYUELA PUNZANO</t>
  </si>
  <si>
    <t>PERE SADURNI ESCOFET</t>
  </si>
  <si>
    <t>ROBERTO VERONESE</t>
  </si>
  <si>
    <t>JAVIER LASO LORENZO</t>
  </si>
  <si>
    <t>JOSEP LÓPEZ PORRAS</t>
  </si>
  <si>
    <t>CARLOS SÁNCHEZ LÓPEZ</t>
  </si>
  <si>
    <t>JONATAN PANEQUE ROSTAN</t>
  </si>
  <si>
    <t>ANTONIO ESTEFAN SOLÉ AMUEDO</t>
  </si>
  <si>
    <t>SANTIAGO ALEGRE LLAVERIA</t>
  </si>
  <si>
    <t>STAR</t>
  </si>
  <si>
    <t>MEDITERRÀNIA</t>
  </si>
  <si>
    <t>ALEIX PORTÉ MASES</t>
  </si>
  <si>
    <t xml:space="preserve">PENEDÈS </t>
  </si>
  <si>
    <t xml:space="preserve">STAR BOWLING </t>
  </si>
  <si>
    <t xml:space="preserve">ABSENT </t>
  </si>
  <si>
    <t xml:space="preserve">GIRONA </t>
  </si>
  <si>
    <t>05  maig 2018</t>
  </si>
  <si>
    <t>CLASSIFICACIÓ DESPRÉS DE LA 5a CONCENTRACIÓ</t>
  </si>
  <si>
    <t>CLASSIFICACIÓ DESPRÉS DE LA 4a CONCENTRACIÓ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</si>
</sst>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6" fillId="0" borderId="13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5" fontId="2" fillId="0" borderId="0" xfId="0" applyNumberFormat="1" applyFont="1" applyAlignment="1">
      <alignment/>
    </xf>
    <xf numFmtId="0" fontId="0" fillId="0" borderId="0" xfId="0" applyAlignment="1">
      <alignment/>
    </xf>
    <xf numFmtId="15" fontId="2" fillId="0" borderId="0" xfId="0" applyNumberFormat="1" applyFon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7</xdr:row>
      <xdr:rowOff>38100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1</xdr:col>
      <xdr:colOff>523875</xdr:colOff>
      <xdr:row>6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971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zoomScalePageLayoutView="0" workbookViewId="0" topLeftCell="A31">
      <selection activeCell="M31" sqref="M31"/>
    </sheetView>
  </sheetViews>
  <sheetFormatPr defaultColWidth="11.375" defaultRowHeight="12.75"/>
  <cols>
    <col min="1" max="1" width="11.375" style="90" customWidth="1"/>
    <col min="2" max="2" width="11.375" style="91" customWidth="1"/>
    <col min="3" max="3" width="15.50390625" style="91" bestFit="1" customWidth="1"/>
    <col min="4" max="4" width="8.75390625" style="91" customWidth="1"/>
    <col min="5" max="10" width="11.375" style="91" customWidth="1"/>
    <col min="11" max="11" width="9.625" style="91" customWidth="1"/>
    <col min="12" max="16384" width="11.375" style="91" customWidth="1"/>
  </cols>
  <sheetData>
    <row r="1" spans="1:11" s="88" customFormat="1" ht="21">
      <c r="A1" s="87"/>
      <c r="D1" s="89" t="s">
        <v>5</v>
      </c>
      <c r="E1" s="89"/>
      <c r="F1" s="89"/>
      <c r="G1" s="89"/>
      <c r="H1" s="89"/>
      <c r="I1" s="89"/>
      <c r="J1" s="89"/>
      <c r="K1" s="89"/>
    </row>
    <row r="2" spans="1:11" s="88" customFormat="1" ht="21">
      <c r="A2" s="87"/>
      <c r="D2" s="89"/>
      <c r="E2" s="89"/>
      <c r="F2" s="89"/>
      <c r="G2" s="89"/>
      <c r="H2" s="89"/>
      <c r="I2" s="89"/>
      <c r="J2" s="89"/>
      <c r="K2" s="89"/>
    </row>
    <row r="3" spans="1:11" s="88" customFormat="1" ht="21">
      <c r="A3" s="87"/>
      <c r="D3" s="89" t="s">
        <v>27</v>
      </c>
      <c r="E3" s="89"/>
      <c r="F3" s="89"/>
      <c r="G3" s="89"/>
      <c r="H3" s="89"/>
      <c r="I3" s="89"/>
      <c r="J3" s="89"/>
      <c r="K3" s="89"/>
    </row>
    <row r="4" spans="4:11" ht="15.75">
      <c r="D4" s="92"/>
      <c r="E4" s="92"/>
      <c r="F4" s="92"/>
      <c r="G4" s="92"/>
      <c r="H4" s="92"/>
      <c r="I4" s="92"/>
      <c r="J4" s="92"/>
      <c r="K4" s="92"/>
    </row>
    <row r="5" spans="4:11" ht="21">
      <c r="D5" s="89" t="s">
        <v>34</v>
      </c>
      <c r="E5" s="92"/>
      <c r="F5" s="92"/>
      <c r="G5" s="92"/>
      <c r="H5" s="92"/>
      <c r="I5" s="92"/>
      <c r="J5" s="92"/>
      <c r="K5" s="92"/>
    </row>
    <row r="6" spans="3:11" ht="21">
      <c r="C6" s="89"/>
      <c r="D6" s="92"/>
      <c r="E6" s="92"/>
      <c r="F6" s="92"/>
      <c r="G6" s="92"/>
      <c r="H6" s="92"/>
      <c r="I6" s="92"/>
      <c r="J6" s="92"/>
      <c r="K6" s="92"/>
    </row>
    <row r="7" spans="3:11" ht="15.75">
      <c r="C7" s="92" t="s">
        <v>3</v>
      </c>
      <c r="D7" s="93">
        <v>43022</v>
      </c>
      <c r="E7" s="92"/>
      <c r="G7" s="92"/>
      <c r="H7" s="92" t="s">
        <v>6</v>
      </c>
      <c r="I7" s="94"/>
      <c r="J7" s="92"/>
      <c r="K7" s="92"/>
    </row>
    <row r="8" spans="1:11" ht="16.5" thickBot="1">
      <c r="A8" s="95"/>
      <c r="B8" s="96"/>
      <c r="C8" s="97"/>
      <c r="D8" s="97"/>
      <c r="E8" s="97"/>
      <c r="F8" s="97"/>
      <c r="G8" s="97"/>
      <c r="H8" s="97"/>
      <c r="I8" s="97"/>
      <c r="J8" s="92"/>
      <c r="K8" s="92"/>
    </row>
    <row r="9" spans="1:11" s="99" customFormat="1" ht="15.75" customHeight="1">
      <c r="A9" s="98" t="s">
        <v>7</v>
      </c>
      <c r="C9" s="99" t="s">
        <v>36</v>
      </c>
      <c r="D9" s="100"/>
      <c r="E9" s="101">
        <v>10</v>
      </c>
      <c r="G9" s="99" t="s">
        <v>37</v>
      </c>
      <c r="I9" s="101">
        <v>0</v>
      </c>
      <c r="J9" s="100"/>
      <c r="K9" s="100"/>
    </row>
    <row r="10" spans="1:11" s="99" customFormat="1" ht="15.75" customHeight="1">
      <c r="A10" s="98"/>
      <c r="C10" s="100"/>
      <c r="D10" s="100"/>
      <c r="E10" s="102"/>
      <c r="F10" s="100"/>
      <c r="G10" s="100"/>
      <c r="H10" s="100"/>
      <c r="I10" s="102"/>
      <c r="J10" s="100"/>
      <c r="K10" s="100"/>
    </row>
    <row r="11" spans="1:11" s="99" customFormat="1" ht="15.75" customHeight="1">
      <c r="A11" s="98"/>
      <c r="C11" s="99" t="s">
        <v>38</v>
      </c>
      <c r="E11" s="101">
        <v>8</v>
      </c>
      <c r="F11" s="101"/>
      <c r="G11" s="99" t="s">
        <v>39</v>
      </c>
      <c r="I11" s="101">
        <v>2</v>
      </c>
      <c r="J11" s="102"/>
      <c r="K11" s="102"/>
    </row>
    <row r="12" spans="1:11" s="99" customFormat="1" ht="15.75" customHeight="1">
      <c r="A12" s="98"/>
      <c r="E12" s="101"/>
      <c r="F12" s="101"/>
      <c r="I12" s="101"/>
      <c r="K12" s="101"/>
    </row>
    <row r="13" spans="1:11" s="99" customFormat="1" ht="15.75" customHeight="1">
      <c r="A13" s="98"/>
      <c r="C13" s="99" t="s">
        <v>40</v>
      </c>
      <c r="E13" s="101">
        <v>10</v>
      </c>
      <c r="F13" s="101"/>
      <c r="G13" s="99" t="s">
        <v>35</v>
      </c>
      <c r="I13" s="101">
        <v>0</v>
      </c>
      <c r="J13" s="101"/>
      <c r="K13" s="101"/>
    </row>
    <row r="14" spans="1:11" s="99" customFormat="1" ht="15.75" customHeight="1" thickBot="1">
      <c r="A14" s="103"/>
      <c r="B14" s="104"/>
      <c r="C14" s="104"/>
      <c r="D14" s="104"/>
      <c r="E14" s="105"/>
      <c r="F14" s="105"/>
      <c r="G14" s="104"/>
      <c r="H14" s="104"/>
      <c r="I14" s="105"/>
      <c r="J14" s="101"/>
      <c r="K14" s="101"/>
    </row>
    <row r="15" spans="1:11" s="99" customFormat="1" ht="15.75" customHeight="1">
      <c r="A15" s="98" t="s">
        <v>8</v>
      </c>
      <c r="C15" s="99" t="str">
        <f>C13</f>
        <v>PENEDÈS</v>
      </c>
      <c r="E15" s="101">
        <v>4</v>
      </c>
      <c r="F15" s="101"/>
      <c r="G15" s="99" t="str">
        <f>G11</f>
        <v>TEAM ILERDENSE</v>
      </c>
      <c r="I15" s="101">
        <v>6</v>
      </c>
      <c r="J15" s="101"/>
      <c r="K15" s="101"/>
    </row>
    <row r="16" spans="1:11" s="99" customFormat="1" ht="15.75" customHeight="1">
      <c r="A16" s="98"/>
      <c r="E16" s="101"/>
      <c r="F16" s="101"/>
      <c r="I16" s="101"/>
      <c r="J16" s="101"/>
      <c r="K16" s="101"/>
    </row>
    <row r="17" spans="1:11" s="99" customFormat="1" ht="15.75" customHeight="1">
      <c r="A17" s="98"/>
      <c r="C17" s="99" t="str">
        <f>C9</f>
        <v>MEDITERRÀNIA B</v>
      </c>
      <c r="E17" s="101">
        <v>10</v>
      </c>
      <c r="F17" s="101"/>
      <c r="G17" s="99" t="str">
        <f>G13</f>
        <v>ABSENT</v>
      </c>
      <c r="I17" s="101">
        <v>0</v>
      </c>
      <c r="J17" s="101"/>
      <c r="K17" s="101"/>
    </row>
    <row r="18" spans="1:11" s="99" customFormat="1" ht="15.75" customHeight="1">
      <c r="A18" s="98"/>
      <c r="E18" s="101"/>
      <c r="F18" s="101"/>
      <c r="I18" s="101"/>
      <c r="J18" s="101"/>
      <c r="K18" s="101"/>
    </row>
    <row r="19" spans="1:11" s="99" customFormat="1" ht="15.75" customHeight="1">
      <c r="A19" s="98"/>
      <c r="C19" s="99" t="str">
        <f>G9</f>
        <v>STAR BOWLING</v>
      </c>
      <c r="E19" s="101">
        <v>0</v>
      </c>
      <c r="F19" s="101"/>
      <c r="G19" s="99" t="str">
        <f>C11</f>
        <v>GIRONA</v>
      </c>
      <c r="I19" s="101">
        <v>10</v>
      </c>
      <c r="J19" s="101"/>
      <c r="K19" s="101"/>
    </row>
    <row r="20" spans="1:11" s="99" customFormat="1" ht="15.75" customHeight="1" thickBot="1">
      <c r="A20" s="103"/>
      <c r="B20" s="104"/>
      <c r="C20" s="104"/>
      <c r="D20" s="104"/>
      <c r="E20" s="105"/>
      <c r="F20" s="105"/>
      <c r="G20" s="104"/>
      <c r="H20" s="104"/>
      <c r="I20" s="105"/>
      <c r="J20" s="101"/>
      <c r="K20" s="101"/>
    </row>
    <row r="21" spans="1:11" s="99" customFormat="1" ht="15.75" customHeight="1">
      <c r="A21" s="98" t="s">
        <v>9</v>
      </c>
      <c r="C21" s="99" t="str">
        <f>C11</f>
        <v>GIRONA</v>
      </c>
      <c r="E21" s="101">
        <v>4</v>
      </c>
      <c r="F21" s="101"/>
      <c r="G21" s="99" t="str">
        <f>C9</f>
        <v>MEDITERRÀNIA B</v>
      </c>
      <c r="I21" s="101">
        <v>6</v>
      </c>
      <c r="J21" s="101"/>
      <c r="K21" s="101"/>
    </row>
    <row r="22" spans="1:11" s="99" customFormat="1" ht="15.75" customHeight="1">
      <c r="A22" s="98"/>
      <c r="E22" s="101"/>
      <c r="F22" s="101"/>
      <c r="I22" s="101"/>
      <c r="J22" s="101"/>
      <c r="K22" s="101"/>
    </row>
    <row r="23" spans="1:11" s="99" customFormat="1" ht="15.75" customHeight="1">
      <c r="A23" s="98"/>
      <c r="C23" s="99" t="str">
        <f>G9</f>
        <v>STAR BOWLING</v>
      </c>
      <c r="E23" s="101">
        <v>0</v>
      </c>
      <c r="F23" s="101"/>
      <c r="G23" s="99" t="str">
        <f>C13</f>
        <v>PENEDÈS</v>
      </c>
      <c r="I23" s="101">
        <v>10</v>
      </c>
      <c r="J23" s="101"/>
      <c r="K23" s="101"/>
    </row>
    <row r="24" spans="1:11" s="99" customFormat="1" ht="15.75" customHeight="1">
      <c r="A24" s="98"/>
      <c r="E24" s="101"/>
      <c r="F24" s="101"/>
      <c r="I24" s="101"/>
      <c r="J24" s="101"/>
      <c r="K24" s="101"/>
    </row>
    <row r="25" spans="1:11" s="99" customFormat="1" ht="15.75" customHeight="1">
      <c r="A25" s="98"/>
      <c r="C25" s="99" t="str">
        <f>G13</f>
        <v>ABSENT</v>
      </c>
      <c r="E25" s="101">
        <v>0</v>
      </c>
      <c r="F25" s="101"/>
      <c r="G25" s="99" t="str">
        <f>G11</f>
        <v>TEAM ILERDENSE</v>
      </c>
      <c r="I25" s="101">
        <v>10</v>
      </c>
      <c r="J25" s="101"/>
      <c r="K25" s="101"/>
    </row>
    <row r="26" spans="1:11" s="99" customFormat="1" ht="15.75" customHeight="1" thickBot="1">
      <c r="A26" s="103"/>
      <c r="B26" s="104"/>
      <c r="C26" s="104"/>
      <c r="D26" s="104"/>
      <c r="E26" s="105"/>
      <c r="F26" s="105"/>
      <c r="G26" s="104"/>
      <c r="H26" s="104"/>
      <c r="I26" s="105"/>
      <c r="J26" s="101"/>
      <c r="K26" s="101"/>
    </row>
    <row r="27" spans="1:11" s="99" customFormat="1" ht="15.75" customHeight="1">
      <c r="A27" s="98" t="s">
        <v>10</v>
      </c>
      <c r="C27" s="99" t="str">
        <f>G9</f>
        <v>STAR BOWLING</v>
      </c>
      <c r="E27" s="101">
        <v>10</v>
      </c>
      <c r="F27" s="101"/>
      <c r="G27" s="99" t="str">
        <f>G13</f>
        <v>ABSENT</v>
      </c>
      <c r="I27" s="101">
        <v>0</v>
      </c>
      <c r="J27" s="101"/>
      <c r="K27" s="101"/>
    </row>
    <row r="28" spans="1:9" s="99" customFormat="1" ht="15.75" customHeight="1">
      <c r="A28" s="98"/>
      <c r="E28" s="101"/>
      <c r="I28" s="101"/>
    </row>
    <row r="29" spans="1:11" s="99" customFormat="1" ht="15.75" customHeight="1">
      <c r="A29" s="98"/>
      <c r="C29" s="99" t="str">
        <f>G11</f>
        <v>TEAM ILERDENSE</v>
      </c>
      <c r="E29" s="101">
        <v>7</v>
      </c>
      <c r="F29" s="101"/>
      <c r="G29" s="99" t="str">
        <f>C9</f>
        <v>MEDITERRÀNIA B</v>
      </c>
      <c r="I29" s="101">
        <v>3</v>
      </c>
      <c r="J29" s="101"/>
      <c r="K29" s="101"/>
    </row>
    <row r="30" spans="1:9" s="99" customFormat="1" ht="15.75" customHeight="1">
      <c r="A30" s="98"/>
      <c r="E30" s="101"/>
      <c r="I30" s="101"/>
    </row>
    <row r="31" spans="1:9" s="99" customFormat="1" ht="15.75" customHeight="1">
      <c r="A31" s="98"/>
      <c r="C31" s="99" t="str">
        <f>C11</f>
        <v>GIRONA</v>
      </c>
      <c r="E31" s="101">
        <v>0</v>
      </c>
      <c r="G31" s="99" t="str">
        <f>C13</f>
        <v>PENEDÈS</v>
      </c>
      <c r="I31" s="101">
        <v>10</v>
      </c>
    </row>
    <row r="32" spans="1:9" s="99" customFormat="1" ht="15.75" customHeight="1" thickBot="1">
      <c r="A32" s="103"/>
      <c r="B32" s="104"/>
      <c r="C32" s="104"/>
      <c r="D32" s="104"/>
      <c r="E32" s="105"/>
      <c r="F32" s="104"/>
      <c r="G32" s="104"/>
      <c r="H32" s="104"/>
      <c r="I32" s="105"/>
    </row>
    <row r="33" spans="1:9" ht="15.75">
      <c r="A33" s="106"/>
      <c r="B33" s="107"/>
      <c r="C33" s="107"/>
      <c r="D33" s="107"/>
      <c r="E33" s="107"/>
      <c r="F33" s="107"/>
      <c r="G33" s="107"/>
      <c r="H33" s="107"/>
      <c r="I33" s="107"/>
    </row>
    <row r="35" spans="1:8" s="92" customFormat="1" ht="18.75">
      <c r="A35" s="108"/>
      <c r="B35" s="109" t="s">
        <v>11</v>
      </c>
      <c r="H35" s="94"/>
    </row>
    <row r="37" spans="1:10" s="109" customFormat="1" ht="18.75">
      <c r="A37" s="110"/>
      <c r="B37" s="111" t="s">
        <v>12</v>
      </c>
      <c r="C37" s="112"/>
      <c r="D37" s="112"/>
      <c r="E37" s="113" t="s">
        <v>20</v>
      </c>
      <c r="F37" s="113" t="s">
        <v>21</v>
      </c>
      <c r="G37" s="113" t="s">
        <v>26</v>
      </c>
      <c r="H37" s="113" t="s">
        <v>28</v>
      </c>
      <c r="I37" s="113" t="s">
        <v>29</v>
      </c>
      <c r="J37" s="113" t="s">
        <v>2</v>
      </c>
    </row>
    <row r="38" spans="2:11" ht="21">
      <c r="B38" s="114" t="s">
        <v>40</v>
      </c>
      <c r="C38" s="115"/>
      <c r="D38" s="116"/>
      <c r="E38" s="117">
        <f>SUM(10+4+10+10)</f>
        <v>34</v>
      </c>
      <c r="F38" s="118"/>
      <c r="G38" s="118"/>
      <c r="H38" s="119"/>
      <c r="I38" s="120"/>
      <c r="J38" s="121">
        <f>SUM(E38:I38)</f>
        <v>34</v>
      </c>
      <c r="K38" s="122"/>
    </row>
    <row r="39" spans="2:11" ht="21">
      <c r="B39" s="123" t="s">
        <v>36</v>
      </c>
      <c r="C39" s="124"/>
      <c r="D39" s="107"/>
      <c r="E39" s="117">
        <f>SUM(10+10+6+3)</f>
        <v>29</v>
      </c>
      <c r="F39" s="119"/>
      <c r="G39" s="119"/>
      <c r="H39" s="119"/>
      <c r="I39" s="120"/>
      <c r="J39" s="121">
        <f>SUM(E39:I39)</f>
        <v>29</v>
      </c>
      <c r="K39" s="125"/>
    </row>
    <row r="40" spans="2:11" ht="21">
      <c r="B40" s="114" t="s">
        <v>39</v>
      </c>
      <c r="C40" s="126"/>
      <c r="D40" s="127"/>
      <c r="E40" s="117">
        <f>SUM(2+6+10+7)</f>
        <v>25</v>
      </c>
      <c r="F40" s="118"/>
      <c r="G40" s="118"/>
      <c r="H40" s="119"/>
      <c r="I40" s="120"/>
      <c r="J40" s="121">
        <f>SUM(E40:I40)</f>
        <v>25</v>
      </c>
      <c r="K40" s="125"/>
    </row>
    <row r="41" spans="2:11" ht="21">
      <c r="B41" s="114" t="s">
        <v>38</v>
      </c>
      <c r="C41" s="115"/>
      <c r="D41" s="116"/>
      <c r="E41" s="117">
        <f>SUM(8+10+4+0)</f>
        <v>22</v>
      </c>
      <c r="F41" s="118"/>
      <c r="G41" s="118"/>
      <c r="H41" s="119"/>
      <c r="I41" s="120"/>
      <c r="J41" s="121">
        <f>SUM(E41:I41)</f>
        <v>22</v>
      </c>
      <c r="K41" s="125"/>
    </row>
    <row r="42" spans="2:11" ht="21">
      <c r="B42" s="114" t="s">
        <v>37</v>
      </c>
      <c r="C42" s="115"/>
      <c r="D42" s="116"/>
      <c r="E42" s="117">
        <v>0</v>
      </c>
      <c r="F42" s="118"/>
      <c r="G42" s="118"/>
      <c r="H42" s="119"/>
      <c r="I42" s="120"/>
      <c r="J42" s="121">
        <f>SUM(E42:I42)</f>
        <v>0</v>
      </c>
      <c r="K42" s="125"/>
    </row>
    <row r="43" spans="3:11" ht="15.75">
      <c r="C43" s="107"/>
      <c r="D43" s="107"/>
      <c r="E43" s="125"/>
      <c r="F43" s="125"/>
      <c r="G43" s="125"/>
      <c r="H43" s="125"/>
      <c r="I43" s="125"/>
      <c r="J43" s="125"/>
      <c r="K43" s="125"/>
    </row>
    <row r="44" spans="3:11" ht="15.75">
      <c r="C44" s="107"/>
      <c r="D44" s="107"/>
      <c r="E44" s="125"/>
      <c r="F44" s="125"/>
      <c r="G44" s="125"/>
      <c r="H44" s="125"/>
      <c r="I44" s="125"/>
      <c r="J44" s="125"/>
      <c r="K44" s="125"/>
    </row>
    <row r="45" spans="3:11" ht="15.75">
      <c r="C45" s="107"/>
      <c r="D45" s="107"/>
      <c r="E45" s="125"/>
      <c r="F45" s="125"/>
      <c r="G45" s="125"/>
      <c r="H45" s="125"/>
      <c r="I45" s="125"/>
      <c r="J45" s="125"/>
      <c r="K45" s="125"/>
    </row>
    <row r="46" spans="3:11" ht="15.75">
      <c r="C46" s="107"/>
      <c r="D46" s="107"/>
      <c r="E46" s="125"/>
      <c r="F46" s="125"/>
      <c r="G46" s="125"/>
      <c r="H46" s="125"/>
      <c r="I46" s="125"/>
      <c r="J46" s="125"/>
      <c r="K46" s="125"/>
    </row>
    <row r="47" spans="3:11" ht="15.75">
      <c r="C47" s="107"/>
      <c r="D47" s="107"/>
      <c r="E47" s="125"/>
      <c r="F47" s="125"/>
      <c r="G47" s="125"/>
      <c r="H47" s="125"/>
      <c r="I47" s="125"/>
      <c r="J47" s="125"/>
      <c r="K47" s="125"/>
    </row>
    <row r="48" spans="3:11" ht="15.75">
      <c r="C48" s="107"/>
      <c r="D48" s="107"/>
      <c r="E48" s="125"/>
      <c r="F48" s="125"/>
      <c r="G48" s="125"/>
      <c r="H48" s="125"/>
      <c r="I48" s="125"/>
      <c r="J48" s="125"/>
      <c r="K48" s="125"/>
    </row>
    <row r="49" spans="3:11" ht="15.75">
      <c r="C49" s="107"/>
      <c r="D49" s="107"/>
      <c r="E49" s="125"/>
      <c r="F49" s="125"/>
      <c r="G49" s="125"/>
      <c r="H49" s="125"/>
      <c r="I49" s="125"/>
      <c r="J49" s="125"/>
      <c r="K49" s="125"/>
    </row>
    <row r="50" spans="3:11" ht="15.75">
      <c r="C50" s="107"/>
      <c r="D50" s="107"/>
      <c r="E50" s="125"/>
      <c r="F50" s="125"/>
      <c r="G50" s="125"/>
      <c r="H50" s="125"/>
      <c r="I50" s="125"/>
      <c r="J50" s="125"/>
      <c r="K50" s="125"/>
    </row>
    <row r="51" spans="3:11" ht="15.75">
      <c r="C51" s="107"/>
      <c r="D51" s="107"/>
      <c r="E51" s="125"/>
      <c r="F51" s="125"/>
      <c r="G51" s="125"/>
      <c r="H51" s="125"/>
      <c r="I51" s="125"/>
      <c r="J51" s="125"/>
      <c r="K51" s="125"/>
    </row>
    <row r="52" spans="3:11" ht="15.75">
      <c r="C52" s="107"/>
      <c r="D52" s="107"/>
      <c r="E52" s="125"/>
      <c r="F52" s="125"/>
      <c r="G52" s="125"/>
      <c r="H52" s="125"/>
      <c r="I52" s="125"/>
      <c r="J52" s="125"/>
      <c r="K52" s="125"/>
    </row>
    <row r="53" spans="3:11" ht="15.75">
      <c r="C53" s="107"/>
      <c r="D53" s="107"/>
      <c r="E53" s="125"/>
      <c r="F53" s="125"/>
      <c r="G53" s="125"/>
      <c r="H53" s="125"/>
      <c r="I53" s="125"/>
      <c r="J53" s="125"/>
      <c r="K53" s="125"/>
    </row>
    <row r="54" spans="3:11" ht="15.75">
      <c r="C54" s="107"/>
      <c r="D54" s="107"/>
      <c r="E54" s="125"/>
      <c r="F54" s="125"/>
      <c r="G54" s="125"/>
      <c r="H54" s="125"/>
      <c r="I54" s="125"/>
      <c r="J54" s="125"/>
      <c r="K54" s="125"/>
    </row>
    <row r="55" spans="3:11" ht="15.75">
      <c r="C55" s="107"/>
      <c r="D55" s="107"/>
      <c r="E55" s="125"/>
      <c r="F55" s="125"/>
      <c r="G55" s="125"/>
      <c r="H55" s="125"/>
      <c r="I55" s="125"/>
      <c r="J55" s="125"/>
      <c r="K55" s="125"/>
    </row>
    <row r="56" spans="3:11" ht="15.75">
      <c r="C56" s="107"/>
      <c r="D56" s="107"/>
      <c r="E56" s="125"/>
      <c r="F56" s="125"/>
      <c r="G56" s="125"/>
      <c r="H56" s="125"/>
      <c r="I56" s="125"/>
      <c r="J56" s="125"/>
      <c r="K56" s="125"/>
    </row>
    <row r="57" spans="4:11" ht="15.75">
      <c r="D57" s="107"/>
      <c r="E57" s="107"/>
      <c r="F57" s="107"/>
      <c r="G57" s="107"/>
      <c r="H57" s="107"/>
      <c r="I57" s="107"/>
      <c r="J57" s="107"/>
      <c r="K57" s="107"/>
    </row>
    <row r="58" spans="4:11" ht="15.75">
      <c r="D58" s="107"/>
      <c r="E58" s="107"/>
      <c r="F58" s="107"/>
      <c r="G58" s="107"/>
      <c r="H58" s="107"/>
      <c r="I58" s="107"/>
      <c r="J58" s="107"/>
      <c r="K58" s="107"/>
    </row>
    <row r="59" spans="4:11" ht="15.75">
      <c r="D59" s="107"/>
      <c r="E59" s="107"/>
      <c r="F59" s="107"/>
      <c r="G59" s="107"/>
      <c r="H59" s="107"/>
      <c r="I59" s="107"/>
      <c r="J59" s="107"/>
      <c r="K59" s="107"/>
    </row>
    <row r="60" spans="4:11" ht="15.75">
      <c r="D60" s="107"/>
      <c r="E60" s="107"/>
      <c r="F60" s="107"/>
      <c r="G60" s="107"/>
      <c r="H60" s="107"/>
      <c r="I60" s="107"/>
      <c r="J60" s="107"/>
      <c r="K60" s="107"/>
    </row>
    <row r="61" spans="4:11" ht="15.75">
      <c r="D61" s="107"/>
      <c r="E61" s="107"/>
      <c r="F61" s="107"/>
      <c r="G61" s="107"/>
      <c r="H61" s="107"/>
      <c r="I61" s="107"/>
      <c r="J61" s="107"/>
      <c r="K61" s="107"/>
    </row>
    <row r="62" spans="4:11" ht="15.75">
      <c r="D62" s="107"/>
      <c r="E62" s="107"/>
      <c r="F62" s="107"/>
      <c r="G62" s="107"/>
      <c r="H62" s="107"/>
      <c r="I62" s="107"/>
      <c r="J62" s="107"/>
      <c r="K62" s="107"/>
    </row>
    <row r="63" spans="4:11" ht="15.75">
      <c r="D63" s="107"/>
      <c r="E63" s="107"/>
      <c r="F63" s="107"/>
      <c r="G63" s="107"/>
      <c r="H63" s="107"/>
      <c r="I63" s="107"/>
      <c r="J63" s="107"/>
      <c r="K63" s="107"/>
    </row>
    <row r="64" spans="4:11" ht="15.75">
      <c r="D64" s="107"/>
      <c r="E64" s="107"/>
      <c r="F64" s="107"/>
      <c r="G64" s="107"/>
      <c r="H64" s="107"/>
      <c r="I64" s="107"/>
      <c r="J64" s="107"/>
      <c r="K64" s="107"/>
    </row>
    <row r="65" spans="4:11" ht="15.75">
      <c r="D65" s="107"/>
      <c r="E65" s="107"/>
      <c r="F65" s="107"/>
      <c r="G65" s="107"/>
      <c r="H65" s="107"/>
      <c r="I65" s="107"/>
      <c r="J65" s="107"/>
      <c r="K65" s="10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25">
      <selection activeCell="B39" sqref="B39:F43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27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34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30">
        <v>43064</v>
      </c>
      <c r="E7" s="7"/>
      <c r="G7" s="7"/>
      <c r="H7" s="7" t="s">
        <v>22</v>
      </c>
      <c r="I7" s="8"/>
      <c r="J7" s="7"/>
      <c r="K7" s="7"/>
    </row>
    <row r="8" spans="1:11" ht="16.5" thickBot="1">
      <c r="A8" s="9"/>
      <c r="B8" s="10"/>
      <c r="C8" s="11"/>
      <c r="D8" s="11"/>
      <c r="E8" s="11"/>
      <c r="F8" s="11"/>
      <c r="G8" s="11"/>
      <c r="H8" s="11"/>
      <c r="I8" s="11"/>
      <c r="J8" s="7"/>
      <c r="K8" s="7"/>
    </row>
    <row r="9" spans="1:11" s="13" customFormat="1" ht="15.75" customHeight="1">
      <c r="A9" s="12" t="s">
        <v>7</v>
      </c>
      <c r="C9" s="13" t="s">
        <v>36</v>
      </c>
      <c r="D9" s="14"/>
      <c r="E9" s="15">
        <v>3</v>
      </c>
      <c r="G9" s="13" t="s">
        <v>40</v>
      </c>
      <c r="I9" s="15">
        <v>7</v>
      </c>
      <c r="J9" s="14"/>
      <c r="K9" s="14"/>
    </row>
    <row r="10" spans="1:11" s="13" customFormat="1" ht="15.75" customHeight="1">
      <c r="A10" s="12"/>
      <c r="C10" s="14"/>
      <c r="D10" s="14"/>
      <c r="E10" s="16"/>
      <c r="F10" s="14"/>
      <c r="G10" s="14"/>
      <c r="H10" s="14"/>
      <c r="I10" s="16"/>
      <c r="J10" s="14"/>
      <c r="K10" s="14"/>
    </row>
    <row r="11" spans="1:11" s="13" customFormat="1" ht="15.75" customHeight="1">
      <c r="A11" s="12"/>
      <c r="C11" s="13" t="s">
        <v>35</v>
      </c>
      <c r="E11" s="15">
        <v>0</v>
      </c>
      <c r="F11" s="15"/>
      <c r="G11" s="13" t="s">
        <v>38</v>
      </c>
      <c r="I11" s="15">
        <v>10</v>
      </c>
      <c r="J11" s="16"/>
      <c r="K11" s="16"/>
    </row>
    <row r="12" spans="1:11" s="13" customFormat="1" ht="15.75" customHeight="1">
      <c r="A12" s="12"/>
      <c r="E12" s="15"/>
      <c r="F12" s="15"/>
      <c r="I12" s="15"/>
      <c r="K12" s="15"/>
    </row>
    <row r="13" spans="1:11" s="13" customFormat="1" ht="15.75" customHeight="1">
      <c r="A13" s="12"/>
      <c r="C13" s="13" t="s">
        <v>39</v>
      </c>
      <c r="E13" s="15">
        <v>10</v>
      </c>
      <c r="F13" s="15"/>
      <c r="G13" s="13" t="s">
        <v>37</v>
      </c>
      <c r="I13" s="15">
        <v>0</v>
      </c>
      <c r="J13" s="15"/>
      <c r="K13" s="15"/>
    </row>
    <row r="14" spans="1:11" s="13" customFormat="1" ht="15.75" customHeight="1" thickBot="1">
      <c r="A14" s="17"/>
      <c r="B14" s="18"/>
      <c r="C14" s="18"/>
      <c r="D14" s="18"/>
      <c r="E14" s="19"/>
      <c r="F14" s="19"/>
      <c r="G14" s="18"/>
      <c r="H14" s="18"/>
      <c r="I14" s="19"/>
      <c r="J14" s="15"/>
      <c r="K14" s="15"/>
    </row>
    <row r="15" spans="1:11" s="13" customFormat="1" ht="15.75" customHeight="1">
      <c r="A15" s="12" t="s">
        <v>8</v>
      </c>
      <c r="C15" s="13" t="str">
        <f>C13</f>
        <v>TEAM ILERDENSE</v>
      </c>
      <c r="E15" s="15">
        <v>10</v>
      </c>
      <c r="F15" s="15"/>
      <c r="G15" s="13" t="str">
        <f>G11</f>
        <v>GIRONA</v>
      </c>
      <c r="I15" s="15">
        <v>0</v>
      </c>
      <c r="J15" s="15"/>
      <c r="K15" s="15"/>
    </row>
    <row r="16" spans="1:11" s="13" customFormat="1" ht="15.75" customHeight="1">
      <c r="A16" s="12"/>
      <c r="E16" s="15"/>
      <c r="F16" s="15"/>
      <c r="I16" s="15"/>
      <c r="J16" s="15"/>
      <c r="K16" s="15"/>
    </row>
    <row r="17" spans="1:11" s="13" customFormat="1" ht="15.75" customHeight="1">
      <c r="A17" s="12"/>
      <c r="C17" s="13" t="str">
        <f>C9</f>
        <v>MEDITERRÀNIA B</v>
      </c>
      <c r="E17" s="15">
        <v>10</v>
      </c>
      <c r="F17" s="15"/>
      <c r="G17" s="13" t="str">
        <f>G13</f>
        <v>STAR BOWLING</v>
      </c>
      <c r="I17" s="15">
        <v>0</v>
      </c>
      <c r="J17" s="15"/>
      <c r="K17" s="15"/>
    </row>
    <row r="18" spans="1:11" s="13" customFormat="1" ht="15.75" customHeight="1">
      <c r="A18" s="12"/>
      <c r="E18" s="15"/>
      <c r="F18" s="15"/>
      <c r="I18" s="15"/>
      <c r="J18" s="15"/>
      <c r="K18" s="15"/>
    </row>
    <row r="19" spans="1:11" s="13" customFormat="1" ht="15.75" customHeight="1">
      <c r="A19" s="12"/>
      <c r="C19" s="13" t="str">
        <f>G9</f>
        <v>PENEDÈS</v>
      </c>
      <c r="E19" s="15">
        <v>10</v>
      </c>
      <c r="F19" s="15"/>
      <c r="G19" s="13" t="str">
        <f>C11</f>
        <v>ABSENT</v>
      </c>
      <c r="I19" s="15">
        <v>0</v>
      </c>
      <c r="J19" s="15"/>
      <c r="K19" s="15"/>
    </row>
    <row r="20" spans="1:11" s="13" customFormat="1" ht="15.75" customHeight="1" thickBot="1">
      <c r="A20" s="17"/>
      <c r="B20" s="18"/>
      <c r="C20" s="18"/>
      <c r="D20" s="18"/>
      <c r="E20" s="19"/>
      <c r="F20" s="19"/>
      <c r="G20" s="18"/>
      <c r="H20" s="18"/>
      <c r="I20" s="19"/>
      <c r="J20" s="15"/>
      <c r="K20" s="15"/>
    </row>
    <row r="21" spans="1:11" s="13" customFormat="1" ht="15.75" customHeight="1">
      <c r="A21" s="12" t="s">
        <v>9</v>
      </c>
      <c r="C21" s="13" t="str">
        <f>C11</f>
        <v>ABSENT</v>
      </c>
      <c r="E21" s="15">
        <v>0</v>
      </c>
      <c r="F21" s="15"/>
      <c r="G21" s="13" t="str">
        <f>C9</f>
        <v>MEDITERRÀNIA B</v>
      </c>
      <c r="I21" s="15">
        <v>10</v>
      </c>
      <c r="J21" s="15"/>
      <c r="K21" s="15"/>
    </row>
    <row r="22" spans="1:11" s="13" customFormat="1" ht="15.75" customHeight="1">
      <c r="A22" s="12"/>
      <c r="E22" s="15"/>
      <c r="F22" s="15"/>
      <c r="I22" s="15"/>
      <c r="J22" s="15"/>
      <c r="K22" s="15"/>
    </row>
    <row r="23" spans="1:11" s="13" customFormat="1" ht="15.75" customHeight="1">
      <c r="A23" s="12"/>
      <c r="C23" s="13" t="str">
        <f>G9</f>
        <v>PENEDÈS</v>
      </c>
      <c r="E23" s="15">
        <v>3</v>
      </c>
      <c r="F23" s="15"/>
      <c r="G23" s="13" t="str">
        <f>C13</f>
        <v>TEAM ILERDENSE</v>
      </c>
      <c r="I23" s="15">
        <v>7</v>
      </c>
      <c r="J23" s="15"/>
      <c r="K23" s="15"/>
    </row>
    <row r="24" spans="1:11" s="13" customFormat="1" ht="15.75" customHeight="1">
      <c r="A24" s="12"/>
      <c r="E24" s="15"/>
      <c r="F24" s="15"/>
      <c r="I24" s="15"/>
      <c r="J24" s="15"/>
      <c r="K24" s="15"/>
    </row>
    <row r="25" spans="1:11" s="13" customFormat="1" ht="15.75" customHeight="1">
      <c r="A25" s="12"/>
      <c r="C25" s="13" t="str">
        <f>G13</f>
        <v>STAR BOWLING</v>
      </c>
      <c r="E25" s="15">
        <v>0</v>
      </c>
      <c r="F25" s="15"/>
      <c r="G25" s="13" t="str">
        <f>G11</f>
        <v>GIRONA</v>
      </c>
      <c r="I25" s="15">
        <v>10</v>
      </c>
      <c r="J25" s="15"/>
      <c r="K25" s="15"/>
    </row>
    <row r="26" spans="1:11" s="13" customFormat="1" ht="15.75" customHeight="1" thickBot="1">
      <c r="A26" s="17"/>
      <c r="B26" s="18"/>
      <c r="C26" s="18"/>
      <c r="D26" s="18"/>
      <c r="E26" s="19"/>
      <c r="F26" s="19"/>
      <c r="G26" s="18"/>
      <c r="H26" s="18"/>
      <c r="I26" s="19"/>
      <c r="J26" s="15"/>
      <c r="K26" s="15"/>
    </row>
    <row r="27" spans="1:11" s="13" customFormat="1" ht="15.75" customHeight="1">
      <c r="A27" s="12" t="s">
        <v>10</v>
      </c>
      <c r="C27" s="13" t="str">
        <f>G9</f>
        <v>PENEDÈS</v>
      </c>
      <c r="E27" s="15">
        <v>10</v>
      </c>
      <c r="F27" s="15"/>
      <c r="G27" s="13" t="str">
        <f>G13</f>
        <v>STAR BOWLING</v>
      </c>
      <c r="I27" s="15">
        <v>0</v>
      </c>
      <c r="J27" s="15"/>
      <c r="K27" s="15"/>
    </row>
    <row r="28" spans="1:9" s="13" customFormat="1" ht="15.75" customHeight="1">
      <c r="A28" s="12"/>
      <c r="E28" s="15"/>
      <c r="I28" s="15"/>
    </row>
    <row r="29" spans="1:11" s="13" customFormat="1" ht="15.75" customHeight="1">
      <c r="A29" s="12"/>
      <c r="C29" s="13" t="str">
        <f>G11</f>
        <v>GIRONA</v>
      </c>
      <c r="E29" s="15">
        <v>1</v>
      </c>
      <c r="F29" s="15"/>
      <c r="G29" s="13" t="str">
        <f>C9</f>
        <v>MEDITERRÀNIA B</v>
      </c>
      <c r="I29" s="15">
        <v>9</v>
      </c>
      <c r="J29" s="15"/>
      <c r="K29" s="15"/>
    </row>
    <row r="30" spans="1:9" s="13" customFormat="1" ht="15.75" customHeight="1">
      <c r="A30" s="12"/>
      <c r="E30" s="15"/>
      <c r="I30" s="15"/>
    </row>
    <row r="31" spans="1:9" s="13" customFormat="1" ht="15.75" customHeight="1">
      <c r="A31" s="12"/>
      <c r="C31" s="13" t="str">
        <f>C11</f>
        <v>ABSENT</v>
      </c>
      <c r="E31" s="15">
        <v>0</v>
      </c>
      <c r="G31" s="13" t="str">
        <f>C13</f>
        <v>TEAM ILERDENSE</v>
      </c>
      <c r="I31" s="15">
        <v>10</v>
      </c>
    </row>
    <row r="32" spans="1:9" s="13" customFormat="1" ht="15.75" customHeight="1" thickBot="1">
      <c r="A32" s="17"/>
      <c r="B32" s="18"/>
      <c r="C32" s="18"/>
      <c r="D32" s="18"/>
      <c r="E32" s="19"/>
      <c r="F32" s="18"/>
      <c r="G32" s="18"/>
      <c r="H32" s="18"/>
      <c r="I32" s="19"/>
    </row>
    <row r="33" spans="1:9" ht="15.75">
      <c r="A33" s="20"/>
      <c r="B33" s="21"/>
      <c r="C33" s="21"/>
      <c r="D33" s="21"/>
      <c r="E33" s="21"/>
      <c r="F33" s="21"/>
      <c r="G33" s="21"/>
      <c r="H33" s="21"/>
      <c r="I33" s="21"/>
    </row>
    <row r="34" spans="1:9" ht="15.75">
      <c r="A34" s="20"/>
      <c r="B34" s="21"/>
      <c r="C34" s="21"/>
      <c r="D34" s="21"/>
      <c r="E34" s="21"/>
      <c r="F34" s="21"/>
      <c r="G34" s="21"/>
      <c r="H34" s="21"/>
      <c r="I34" s="21"/>
    </row>
    <row r="36" spans="1:8" s="7" customFormat="1" ht="18.75">
      <c r="A36" s="22"/>
      <c r="B36" s="23" t="s">
        <v>23</v>
      </c>
      <c r="H36" s="8"/>
    </row>
    <row r="38" spans="1:10" s="23" customFormat="1" ht="18.75">
      <c r="A38" s="24"/>
      <c r="B38" s="25" t="s">
        <v>12</v>
      </c>
      <c r="C38" s="26"/>
      <c r="D38" s="26"/>
      <c r="E38" s="27" t="s">
        <v>20</v>
      </c>
      <c r="F38" s="27" t="s">
        <v>21</v>
      </c>
      <c r="G38" s="27" t="s">
        <v>26</v>
      </c>
      <c r="H38" s="27" t="s">
        <v>28</v>
      </c>
      <c r="I38" s="27" t="s">
        <v>29</v>
      </c>
      <c r="J38" s="27" t="s">
        <v>2</v>
      </c>
    </row>
    <row r="39" spans="2:11" ht="21">
      <c r="B39" s="114" t="s">
        <v>40</v>
      </c>
      <c r="C39" s="115"/>
      <c r="D39" s="116"/>
      <c r="E39" s="117">
        <f>SUM(10+4+10+10)</f>
        <v>34</v>
      </c>
      <c r="F39" s="117">
        <f>SUM(7+10+3+10)</f>
        <v>30</v>
      </c>
      <c r="G39" s="31"/>
      <c r="H39" s="31"/>
      <c r="I39" s="64"/>
      <c r="J39" s="28">
        <f>SUM(E39:I39)</f>
        <v>64</v>
      </c>
      <c r="K39" s="1"/>
    </row>
    <row r="40" spans="2:11" ht="21">
      <c r="B40" s="123" t="s">
        <v>39</v>
      </c>
      <c r="C40" s="107"/>
      <c r="D40" s="125"/>
      <c r="E40" s="117">
        <f>SUM(2+6+10+7)</f>
        <v>25</v>
      </c>
      <c r="F40" s="117">
        <f>SUM(10+10+7+10)</f>
        <v>37</v>
      </c>
      <c r="G40" s="32"/>
      <c r="H40" s="31"/>
      <c r="I40" s="64"/>
      <c r="J40" s="28">
        <f>SUM(E40:I40)</f>
        <v>62</v>
      </c>
      <c r="K40" s="29"/>
    </row>
    <row r="41" spans="2:11" ht="21">
      <c r="B41" s="114" t="s">
        <v>36</v>
      </c>
      <c r="C41" s="115"/>
      <c r="D41" s="116"/>
      <c r="E41" s="117">
        <f>SUM(10+10+6+3)</f>
        <v>29</v>
      </c>
      <c r="F41" s="117">
        <f>SUM(3+10+10+9)</f>
        <v>32</v>
      </c>
      <c r="G41" s="31"/>
      <c r="H41" s="31"/>
      <c r="I41" s="64"/>
      <c r="J41" s="28">
        <f>SUM(E41:I41)</f>
        <v>61</v>
      </c>
      <c r="K41" s="29"/>
    </row>
    <row r="42" spans="2:11" ht="21">
      <c r="B42" s="114" t="s">
        <v>38</v>
      </c>
      <c r="C42" s="115"/>
      <c r="D42" s="116"/>
      <c r="E42" s="117">
        <f>SUM(8+10+4+0)</f>
        <v>22</v>
      </c>
      <c r="F42" s="117">
        <f>SUM(10+0+10+1)</f>
        <v>21</v>
      </c>
      <c r="G42" s="32"/>
      <c r="H42" s="31"/>
      <c r="I42" s="64"/>
      <c r="J42" s="28">
        <f>SUM(E42:I42)</f>
        <v>43</v>
      </c>
      <c r="K42" s="29"/>
    </row>
    <row r="43" spans="2:11" ht="21">
      <c r="B43" s="114" t="s">
        <v>37</v>
      </c>
      <c r="C43" s="115"/>
      <c r="D43" s="116"/>
      <c r="E43" s="117">
        <v>0</v>
      </c>
      <c r="F43" s="117">
        <v>0</v>
      </c>
      <c r="G43" s="32"/>
      <c r="H43" s="31"/>
      <c r="I43" s="64"/>
      <c r="J43" s="28">
        <f>SUM(E43:I43)</f>
        <v>0</v>
      </c>
      <c r="K43" s="29"/>
    </row>
    <row r="44" spans="3:11" ht="15.75">
      <c r="C44" s="21"/>
      <c r="D44" s="21"/>
      <c r="E44" s="29"/>
      <c r="F44" s="29"/>
      <c r="G44" s="29"/>
      <c r="H44" s="29"/>
      <c r="I44" s="29"/>
      <c r="J44" s="29"/>
      <c r="K44" s="29"/>
    </row>
    <row r="45" spans="3:11" ht="15.75">
      <c r="C45" s="21"/>
      <c r="D45" s="21"/>
      <c r="E45" s="29"/>
      <c r="F45" s="29"/>
      <c r="G45" s="29"/>
      <c r="H45" s="29"/>
      <c r="I45" s="29"/>
      <c r="J45" s="29"/>
      <c r="K45" s="29"/>
    </row>
    <row r="46" spans="3:11" ht="15.75">
      <c r="C46" s="21"/>
      <c r="D46" s="21"/>
      <c r="E46" s="29"/>
      <c r="F46" s="29"/>
      <c r="G46" s="29"/>
      <c r="H46" s="29"/>
      <c r="I46" s="29"/>
      <c r="J46" s="29"/>
      <c r="K46" s="29"/>
    </row>
    <row r="47" spans="3:11" ht="15.75">
      <c r="C47" s="21"/>
      <c r="D47" s="21"/>
      <c r="E47" s="29"/>
      <c r="F47" s="29"/>
      <c r="G47" s="29"/>
      <c r="H47" s="29"/>
      <c r="I47" s="29"/>
      <c r="J47" s="29"/>
      <c r="K47" s="29"/>
    </row>
    <row r="48" spans="3:11" ht="15.75">
      <c r="C48" s="21"/>
      <c r="D48" s="21"/>
      <c r="E48" s="29"/>
      <c r="F48" s="29"/>
      <c r="G48" s="29"/>
      <c r="H48" s="29"/>
      <c r="I48" s="29"/>
      <c r="J48" s="29"/>
      <c r="K48" s="29"/>
    </row>
    <row r="49" spans="3:11" ht="15.75">
      <c r="C49" s="21"/>
      <c r="D49" s="21"/>
      <c r="E49" s="29"/>
      <c r="F49" s="29"/>
      <c r="G49" s="29"/>
      <c r="H49" s="29"/>
      <c r="I49" s="29"/>
      <c r="J49" s="29"/>
      <c r="K49" s="29"/>
    </row>
    <row r="50" spans="3:11" ht="15.75">
      <c r="C50" s="21"/>
      <c r="D50" s="21"/>
      <c r="E50" s="29"/>
      <c r="F50" s="29"/>
      <c r="G50" s="29"/>
      <c r="H50" s="29"/>
      <c r="I50" s="29"/>
      <c r="J50" s="29"/>
      <c r="K50" s="29"/>
    </row>
    <row r="51" spans="3:11" ht="15.75">
      <c r="C51" s="21"/>
      <c r="D51" s="21"/>
      <c r="E51" s="29"/>
      <c r="F51" s="29"/>
      <c r="G51" s="29"/>
      <c r="H51" s="29"/>
      <c r="I51" s="29"/>
      <c r="J51" s="29"/>
      <c r="K51" s="29"/>
    </row>
    <row r="52" spans="3:11" ht="15.75">
      <c r="C52" s="21"/>
      <c r="D52" s="21"/>
      <c r="E52" s="29"/>
      <c r="F52" s="29"/>
      <c r="G52" s="29"/>
      <c r="H52" s="29"/>
      <c r="I52" s="29"/>
      <c r="J52" s="29"/>
      <c r="K52" s="29"/>
    </row>
    <row r="53" spans="3:11" ht="15.75">
      <c r="C53" s="21"/>
      <c r="D53" s="21"/>
      <c r="E53" s="29"/>
      <c r="F53" s="29"/>
      <c r="G53" s="29"/>
      <c r="H53" s="29"/>
      <c r="I53" s="29"/>
      <c r="J53" s="29"/>
      <c r="K53" s="29"/>
    </row>
    <row r="54" spans="3:11" ht="15.75">
      <c r="C54" s="21"/>
      <c r="D54" s="21"/>
      <c r="E54" s="29"/>
      <c r="F54" s="29"/>
      <c r="G54" s="29"/>
      <c r="H54" s="29"/>
      <c r="I54" s="29"/>
      <c r="J54" s="29"/>
      <c r="K54" s="29"/>
    </row>
    <row r="55" spans="3:11" ht="15.75">
      <c r="C55" s="21"/>
      <c r="D55" s="21"/>
      <c r="E55" s="29"/>
      <c r="F55" s="29"/>
      <c r="G55" s="29"/>
      <c r="H55" s="29"/>
      <c r="I55" s="29"/>
      <c r="J55" s="29"/>
      <c r="K55" s="29"/>
    </row>
    <row r="56" spans="3:11" ht="15.75">
      <c r="C56" s="21"/>
      <c r="D56" s="21"/>
      <c r="E56" s="29"/>
      <c r="F56" s="29"/>
      <c r="G56" s="29"/>
      <c r="H56" s="29"/>
      <c r="I56" s="29"/>
      <c r="J56" s="29"/>
      <c r="K56" s="29"/>
    </row>
    <row r="57" spans="3:11" ht="15.75">
      <c r="C57" s="21"/>
      <c r="D57" s="21"/>
      <c r="E57" s="29"/>
      <c r="F57" s="29"/>
      <c r="G57" s="29"/>
      <c r="H57" s="29"/>
      <c r="I57" s="29"/>
      <c r="J57" s="29"/>
      <c r="K57" s="29"/>
    </row>
    <row r="58" spans="4:11" ht="15.75">
      <c r="D58" s="21"/>
      <c r="E58" s="21"/>
      <c r="F58" s="21"/>
      <c r="G58" s="21"/>
      <c r="H58" s="21"/>
      <c r="I58" s="21"/>
      <c r="J58" s="21"/>
      <c r="K58" s="21"/>
    </row>
    <row r="59" spans="4:11" ht="15.75">
      <c r="D59" s="21"/>
      <c r="E59" s="21"/>
      <c r="F59" s="21"/>
      <c r="G59" s="21"/>
      <c r="H59" s="21"/>
      <c r="I59" s="21"/>
      <c r="J59" s="21"/>
      <c r="K59" s="21"/>
    </row>
    <row r="60" spans="4:11" ht="15.75">
      <c r="D60" s="21"/>
      <c r="E60" s="21"/>
      <c r="F60" s="21"/>
      <c r="G60" s="21"/>
      <c r="H60" s="21"/>
      <c r="I60" s="21"/>
      <c r="J60" s="21"/>
      <c r="K60" s="21"/>
    </row>
    <row r="61" spans="4:11" ht="15.75">
      <c r="D61" s="21"/>
      <c r="E61" s="21"/>
      <c r="F61" s="21"/>
      <c r="G61" s="21"/>
      <c r="H61" s="21"/>
      <c r="I61" s="21"/>
      <c r="J61" s="21"/>
      <c r="K61" s="21"/>
    </row>
    <row r="62" spans="4:11" ht="15.75">
      <c r="D62" s="21"/>
      <c r="E62" s="21"/>
      <c r="F62" s="21"/>
      <c r="G62" s="21"/>
      <c r="H62" s="21"/>
      <c r="I62" s="21"/>
      <c r="J62" s="21"/>
      <c r="K62" s="21"/>
    </row>
    <row r="63" spans="4:11" ht="15.75">
      <c r="D63" s="21"/>
      <c r="E63" s="21"/>
      <c r="F63" s="21"/>
      <c r="G63" s="21"/>
      <c r="H63" s="21"/>
      <c r="I63" s="21"/>
      <c r="J63" s="21"/>
      <c r="K63" s="21"/>
    </row>
    <row r="64" spans="4:11" ht="15.75">
      <c r="D64" s="21"/>
      <c r="E64" s="21"/>
      <c r="F64" s="21"/>
      <c r="G64" s="21"/>
      <c r="H64" s="21"/>
      <c r="I64" s="21"/>
      <c r="J64" s="21"/>
      <c r="K64" s="21"/>
    </row>
    <row r="65" spans="4:11" ht="15.75">
      <c r="D65" s="21"/>
      <c r="E65" s="21"/>
      <c r="F65" s="21"/>
      <c r="G65" s="21"/>
      <c r="H65" s="21"/>
      <c r="I65" s="21"/>
      <c r="J65" s="21"/>
      <c r="K65" s="21"/>
    </row>
    <row r="66" spans="4:11" ht="15.75">
      <c r="D66" s="21"/>
      <c r="E66" s="21"/>
      <c r="F66" s="21"/>
      <c r="G66" s="21"/>
      <c r="H66" s="21"/>
      <c r="I66" s="21"/>
      <c r="J66" s="21"/>
      <c r="K66" s="21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75" zoomScaleNormal="75" zoomScalePageLayoutView="0" workbookViewId="0" topLeftCell="A22">
      <selection activeCell="B38" sqref="B38:J42"/>
    </sheetView>
  </sheetViews>
  <sheetFormatPr defaultColWidth="11.375" defaultRowHeight="12.75"/>
  <cols>
    <col min="1" max="1" width="11.375" style="36" customWidth="1"/>
    <col min="2" max="3" width="11.375" style="37" customWidth="1"/>
    <col min="4" max="4" width="11.625" style="37" bestFit="1" customWidth="1"/>
    <col min="5" max="10" width="11.375" style="37" customWidth="1"/>
    <col min="11" max="11" width="9.625" style="37" customWidth="1"/>
    <col min="12" max="16384" width="11.375" style="37" customWidth="1"/>
  </cols>
  <sheetData>
    <row r="1" spans="1:11" s="34" customFormat="1" ht="21">
      <c r="A1" s="33"/>
      <c r="D1" s="35" t="s">
        <v>5</v>
      </c>
      <c r="E1" s="35"/>
      <c r="F1" s="35"/>
      <c r="G1" s="35"/>
      <c r="H1" s="35"/>
      <c r="I1" s="35"/>
      <c r="J1" s="35"/>
      <c r="K1" s="35"/>
    </row>
    <row r="2" spans="1:11" s="34" customFormat="1" ht="21">
      <c r="A2" s="33"/>
      <c r="D2" s="35"/>
      <c r="E2" s="35"/>
      <c r="F2" s="35"/>
      <c r="G2" s="35"/>
      <c r="H2" s="35"/>
      <c r="I2" s="35"/>
      <c r="J2" s="35"/>
      <c r="K2" s="35"/>
    </row>
    <row r="3" spans="1:11" s="34" customFormat="1" ht="21">
      <c r="A3" s="33"/>
      <c r="D3" s="35" t="s">
        <v>27</v>
      </c>
      <c r="E3" s="35"/>
      <c r="F3" s="35"/>
      <c r="G3" s="35"/>
      <c r="H3" s="35"/>
      <c r="I3" s="35"/>
      <c r="J3" s="35"/>
      <c r="K3" s="35"/>
    </row>
    <row r="4" spans="4:11" ht="15.75">
      <c r="D4" s="38"/>
      <c r="E4" s="38"/>
      <c r="F4" s="38"/>
      <c r="G4" s="38"/>
      <c r="H4" s="38"/>
      <c r="I4" s="38"/>
      <c r="J4" s="38"/>
      <c r="K4" s="38"/>
    </row>
    <row r="5" spans="4:11" ht="21">
      <c r="D5" s="4" t="s">
        <v>34</v>
      </c>
      <c r="E5" s="38"/>
      <c r="F5" s="38"/>
      <c r="G5" s="38"/>
      <c r="H5" s="38"/>
      <c r="I5" s="38"/>
      <c r="J5" s="38"/>
      <c r="K5" s="38"/>
    </row>
    <row r="6" spans="3:11" ht="21">
      <c r="C6" s="35"/>
      <c r="D6" s="38"/>
      <c r="E6" s="38"/>
      <c r="F6" s="38"/>
      <c r="G6" s="38"/>
      <c r="H6" s="38"/>
      <c r="I6" s="38"/>
      <c r="J6" s="38"/>
      <c r="K6" s="38"/>
    </row>
    <row r="7" spans="3:11" ht="15.75">
      <c r="C7" s="38" t="s">
        <v>3</v>
      </c>
      <c r="D7" s="39">
        <v>43141</v>
      </c>
      <c r="E7" s="39"/>
      <c r="G7" s="38"/>
      <c r="H7" s="38" t="s">
        <v>24</v>
      </c>
      <c r="I7" s="40"/>
      <c r="J7" s="38"/>
      <c r="K7" s="38"/>
    </row>
    <row r="8" spans="1:11" ht="16.5" thickBot="1">
      <c r="A8" s="41"/>
      <c r="B8" s="42"/>
      <c r="C8" s="43"/>
      <c r="D8" s="43"/>
      <c r="E8" s="43"/>
      <c r="F8" s="43"/>
      <c r="G8" s="43"/>
      <c r="H8" s="43"/>
      <c r="I8" s="43"/>
      <c r="J8" s="38"/>
      <c r="K8" s="38"/>
    </row>
    <row r="9" spans="1:11" s="45" customFormat="1" ht="15.75" customHeight="1">
      <c r="A9" s="44" t="s">
        <v>7</v>
      </c>
      <c r="C9" s="13" t="s">
        <v>72</v>
      </c>
      <c r="D9" s="46"/>
      <c r="E9" s="47">
        <v>0</v>
      </c>
      <c r="G9" s="13" t="s">
        <v>35</v>
      </c>
      <c r="H9" s="13"/>
      <c r="I9" s="47">
        <v>0</v>
      </c>
      <c r="J9" s="46"/>
      <c r="K9" s="46"/>
    </row>
    <row r="10" spans="1:11" s="45" customFormat="1" ht="15.75" customHeight="1">
      <c r="A10" s="44"/>
      <c r="C10" s="46"/>
      <c r="D10" s="46"/>
      <c r="E10" s="48"/>
      <c r="F10" s="46"/>
      <c r="G10" s="46"/>
      <c r="H10" s="46"/>
      <c r="I10" s="48"/>
      <c r="J10" s="46"/>
      <c r="K10" s="46"/>
    </row>
    <row r="11" spans="1:11" s="45" customFormat="1" ht="15.75" customHeight="1">
      <c r="A11" s="44"/>
      <c r="C11" s="13" t="s">
        <v>39</v>
      </c>
      <c r="E11" s="47">
        <v>5</v>
      </c>
      <c r="F11" s="47"/>
      <c r="G11" s="13" t="s">
        <v>36</v>
      </c>
      <c r="H11" s="13"/>
      <c r="I11" s="47">
        <v>5</v>
      </c>
      <c r="J11" s="48"/>
      <c r="K11" s="48"/>
    </row>
    <row r="12" spans="1:11" s="45" customFormat="1" ht="15.75" customHeight="1">
      <c r="A12" s="44"/>
      <c r="E12" s="47"/>
      <c r="F12" s="47"/>
      <c r="I12" s="47"/>
      <c r="K12" s="47"/>
    </row>
    <row r="13" spans="1:11" s="45" customFormat="1" ht="15.75" customHeight="1">
      <c r="A13" s="44"/>
      <c r="C13" s="13" t="s">
        <v>38</v>
      </c>
      <c r="E13" s="47">
        <v>7</v>
      </c>
      <c r="F13" s="47"/>
      <c r="G13" s="13" t="s">
        <v>40</v>
      </c>
      <c r="H13" s="13"/>
      <c r="I13" s="47">
        <v>3</v>
      </c>
      <c r="J13" s="47"/>
      <c r="K13" s="47"/>
    </row>
    <row r="14" spans="1:11" s="45" customFormat="1" ht="15.75" customHeight="1" thickBot="1">
      <c r="A14" s="49"/>
      <c r="B14" s="50"/>
      <c r="C14" s="50"/>
      <c r="D14" s="50"/>
      <c r="E14" s="51"/>
      <c r="F14" s="51"/>
      <c r="G14" s="50"/>
      <c r="H14" s="50"/>
      <c r="I14" s="51"/>
      <c r="J14" s="47"/>
      <c r="K14" s="47"/>
    </row>
    <row r="15" spans="1:11" s="45" customFormat="1" ht="15.75" customHeight="1">
      <c r="A15" s="44" t="s">
        <v>8</v>
      </c>
      <c r="C15" s="13" t="s">
        <v>73</v>
      </c>
      <c r="E15" s="47">
        <v>8</v>
      </c>
      <c r="F15" s="47"/>
      <c r="G15" s="13" t="s">
        <v>40</v>
      </c>
      <c r="I15" s="47">
        <v>2</v>
      </c>
      <c r="J15" s="47"/>
      <c r="K15" s="47"/>
    </row>
    <row r="16" spans="1:11" s="45" customFormat="1" ht="15.75" customHeight="1">
      <c r="A16" s="44"/>
      <c r="E16" s="47"/>
      <c r="F16" s="47"/>
      <c r="I16" s="47"/>
      <c r="J16" s="47"/>
      <c r="K16" s="47"/>
    </row>
    <row r="17" spans="1:11" s="45" customFormat="1" ht="15.75" customHeight="1">
      <c r="A17" s="44"/>
      <c r="C17" s="13" t="s">
        <v>35</v>
      </c>
      <c r="E17" s="47">
        <v>0</v>
      </c>
      <c r="F17" s="47"/>
      <c r="G17" s="13" t="s">
        <v>38</v>
      </c>
      <c r="I17" s="47">
        <v>10</v>
      </c>
      <c r="J17" s="47"/>
      <c r="K17" s="47"/>
    </row>
    <row r="18" spans="1:11" s="45" customFormat="1" ht="15.75" customHeight="1">
      <c r="A18" s="44"/>
      <c r="E18" s="47"/>
      <c r="F18" s="47"/>
      <c r="I18" s="47"/>
      <c r="J18" s="47"/>
      <c r="K18" s="47"/>
    </row>
    <row r="19" spans="1:11" s="45" customFormat="1" ht="15.75" customHeight="1">
      <c r="A19" s="44"/>
      <c r="C19" s="13" t="s">
        <v>39</v>
      </c>
      <c r="E19" s="47">
        <v>10</v>
      </c>
      <c r="F19" s="47"/>
      <c r="G19" s="13" t="s">
        <v>72</v>
      </c>
      <c r="I19" s="47">
        <v>0</v>
      </c>
      <c r="J19" s="47"/>
      <c r="K19" s="47"/>
    </row>
    <row r="20" spans="1:11" s="45" customFormat="1" ht="15.75" customHeight="1" thickBot="1">
      <c r="A20" s="49"/>
      <c r="B20" s="50"/>
      <c r="C20" s="50"/>
      <c r="D20" s="50"/>
      <c r="E20" s="51"/>
      <c r="F20" s="51"/>
      <c r="G20" s="50"/>
      <c r="H20" s="50"/>
      <c r="I20" s="51"/>
      <c r="J20" s="47"/>
      <c r="K20" s="47"/>
    </row>
    <row r="21" spans="1:11" s="45" customFormat="1" ht="15.75" customHeight="1">
      <c r="A21" s="44" t="s">
        <v>9</v>
      </c>
      <c r="C21" s="13" t="s">
        <v>73</v>
      </c>
      <c r="E21" s="47">
        <v>10</v>
      </c>
      <c r="F21" s="47"/>
      <c r="G21" s="45" t="str">
        <f>C9</f>
        <v>STAR</v>
      </c>
      <c r="I21" s="47">
        <v>0</v>
      </c>
      <c r="J21" s="47"/>
      <c r="K21" s="47"/>
    </row>
    <row r="22" spans="1:11" s="45" customFormat="1" ht="15.75" customHeight="1">
      <c r="A22" s="44"/>
      <c r="E22" s="47"/>
      <c r="F22" s="47"/>
      <c r="I22" s="47"/>
      <c r="J22" s="47"/>
      <c r="K22" s="47"/>
    </row>
    <row r="23" spans="1:11" s="45" customFormat="1" ht="15.75" customHeight="1">
      <c r="A23" s="44"/>
      <c r="C23" s="13" t="s">
        <v>38</v>
      </c>
      <c r="E23" s="47">
        <v>1</v>
      </c>
      <c r="F23" s="47"/>
      <c r="G23" s="13" t="s">
        <v>39</v>
      </c>
      <c r="I23" s="47">
        <v>9</v>
      </c>
      <c r="J23" s="47"/>
      <c r="K23" s="47"/>
    </row>
    <row r="24" spans="1:11" s="45" customFormat="1" ht="15.75" customHeight="1">
      <c r="A24" s="44"/>
      <c r="E24" s="47"/>
      <c r="F24" s="47"/>
      <c r="I24" s="47"/>
      <c r="J24" s="47"/>
      <c r="K24" s="47"/>
    </row>
    <row r="25" spans="1:11" s="45" customFormat="1" ht="15.75" customHeight="1">
      <c r="A25" s="44"/>
      <c r="C25" s="45" t="str">
        <f>G13</f>
        <v>PENEDÈS</v>
      </c>
      <c r="E25" s="47">
        <v>10</v>
      </c>
      <c r="F25" s="47"/>
      <c r="G25" s="13" t="s">
        <v>35</v>
      </c>
      <c r="I25" s="47">
        <v>0</v>
      </c>
      <c r="J25" s="47"/>
      <c r="K25" s="47"/>
    </row>
    <row r="26" spans="1:11" s="45" customFormat="1" ht="15.75" customHeight="1" thickBot="1">
      <c r="A26" s="49"/>
      <c r="B26" s="50"/>
      <c r="C26" s="50"/>
      <c r="D26" s="50"/>
      <c r="E26" s="51"/>
      <c r="F26" s="51"/>
      <c r="G26" s="50"/>
      <c r="H26" s="50"/>
      <c r="I26" s="51"/>
      <c r="J26" s="47"/>
      <c r="K26" s="47"/>
    </row>
    <row r="27" spans="1:11" s="45" customFormat="1" ht="15.75" customHeight="1">
      <c r="A27" s="44" t="s">
        <v>10</v>
      </c>
      <c r="C27" s="13" t="s">
        <v>40</v>
      </c>
      <c r="E27" s="47">
        <v>6</v>
      </c>
      <c r="F27" s="47"/>
      <c r="G27" s="13" t="s">
        <v>39</v>
      </c>
      <c r="I27" s="47">
        <v>4</v>
      </c>
      <c r="J27" s="52"/>
      <c r="K27" s="47"/>
    </row>
    <row r="28" spans="1:9" s="45" customFormat="1" ht="15.75" customHeight="1">
      <c r="A28" s="44"/>
      <c r="E28" s="47"/>
      <c r="I28" s="47"/>
    </row>
    <row r="29" spans="1:11" s="45" customFormat="1" ht="15.75" customHeight="1">
      <c r="A29" s="44"/>
      <c r="C29" s="45" t="str">
        <f>G11</f>
        <v>MEDITERRÀNIA B</v>
      </c>
      <c r="E29" s="47">
        <v>10</v>
      </c>
      <c r="F29" s="47"/>
      <c r="G29" s="13" t="s">
        <v>35</v>
      </c>
      <c r="I29" s="47">
        <v>0</v>
      </c>
      <c r="J29" s="47"/>
      <c r="K29" s="47"/>
    </row>
    <row r="30" spans="1:9" s="45" customFormat="1" ht="15.75" customHeight="1">
      <c r="A30" s="44"/>
      <c r="E30" s="47"/>
      <c r="I30" s="47"/>
    </row>
    <row r="31" spans="1:9" s="45" customFormat="1" ht="15.75" customHeight="1">
      <c r="A31" s="44"/>
      <c r="C31" s="13" t="s">
        <v>72</v>
      </c>
      <c r="E31" s="47">
        <v>0</v>
      </c>
      <c r="G31" s="45" t="str">
        <f>C13</f>
        <v>GIRONA</v>
      </c>
      <c r="I31" s="47">
        <v>10</v>
      </c>
    </row>
    <row r="32" spans="1:9" s="45" customFormat="1" ht="15.75" customHeight="1" thickBot="1">
      <c r="A32" s="49"/>
      <c r="B32" s="50"/>
      <c r="C32" s="50"/>
      <c r="D32" s="50"/>
      <c r="E32" s="51"/>
      <c r="F32" s="50"/>
      <c r="G32" s="50"/>
      <c r="H32" s="50"/>
      <c r="I32" s="51"/>
    </row>
    <row r="33" spans="1:9" ht="15.75">
      <c r="A33" s="53"/>
      <c r="B33" s="54"/>
      <c r="C33" s="54"/>
      <c r="D33" s="54"/>
      <c r="E33" s="54"/>
      <c r="F33" s="54"/>
      <c r="G33" s="54"/>
      <c r="H33" s="54"/>
      <c r="I33" s="54"/>
    </row>
    <row r="35" spans="1:8" s="38" customFormat="1" ht="18.75">
      <c r="A35" s="55"/>
      <c r="B35" s="56" t="s">
        <v>25</v>
      </c>
      <c r="H35" s="40"/>
    </row>
    <row r="37" spans="1:10" s="56" customFormat="1" ht="18.75">
      <c r="A37" s="57"/>
      <c r="B37" s="58" t="s">
        <v>12</v>
      </c>
      <c r="C37" s="59"/>
      <c r="D37" s="59"/>
      <c r="E37" s="60" t="s">
        <v>20</v>
      </c>
      <c r="F37" s="60" t="s">
        <v>21</v>
      </c>
      <c r="G37" s="60" t="s">
        <v>26</v>
      </c>
      <c r="H37" s="60" t="s">
        <v>28</v>
      </c>
      <c r="I37" s="60" t="s">
        <v>29</v>
      </c>
      <c r="J37" s="60" t="s">
        <v>2</v>
      </c>
    </row>
    <row r="38" spans="2:11" ht="21">
      <c r="B38" s="114" t="s">
        <v>36</v>
      </c>
      <c r="C38" s="115"/>
      <c r="D38" s="116"/>
      <c r="E38" s="117">
        <f>SUM(10+10+6+3)</f>
        <v>29</v>
      </c>
      <c r="F38" s="117">
        <f>SUM(3+10+10+9)</f>
        <v>32</v>
      </c>
      <c r="G38" s="117">
        <f>SUM(5+8+10+10)</f>
        <v>33</v>
      </c>
      <c r="H38" s="31"/>
      <c r="I38" s="64"/>
      <c r="J38" s="28">
        <f>SUM(E38:I38)</f>
        <v>94</v>
      </c>
      <c r="K38" s="62"/>
    </row>
    <row r="39" spans="2:11" ht="21">
      <c r="B39" s="123" t="s">
        <v>39</v>
      </c>
      <c r="C39" s="107"/>
      <c r="D39" s="125"/>
      <c r="E39" s="117">
        <f>SUM(2+6+10+7)</f>
        <v>25</v>
      </c>
      <c r="F39" s="117">
        <f>SUM(10+10+7+10)</f>
        <v>37</v>
      </c>
      <c r="G39" s="117">
        <f>SUM(5+10+9+4)</f>
        <v>28</v>
      </c>
      <c r="H39" s="31"/>
      <c r="I39" s="64"/>
      <c r="J39" s="28">
        <f>SUM(E39:I39)</f>
        <v>90</v>
      </c>
      <c r="K39" s="63"/>
    </row>
    <row r="40" spans="2:11" ht="21">
      <c r="B40" s="114" t="s">
        <v>40</v>
      </c>
      <c r="C40" s="115"/>
      <c r="D40" s="116"/>
      <c r="E40" s="117">
        <f>SUM(10+4+10+10)</f>
        <v>34</v>
      </c>
      <c r="F40" s="117">
        <f>SUM(7+10+3+10)</f>
        <v>30</v>
      </c>
      <c r="G40" s="117">
        <f>SUM(3+2+10+6)</f>
        <v>21</v>
      </c>
      <c r="H40" s="31"/>
      <c r="I40" s="64"/>
      <c r="J40" s="28">
        <f>SUM(E40:I40)</f>
        <v>85</v>
      </c>
      <c r="K40" s="63"/>
    </row>
    <row r="41" spans="2:11" ht="21">
      <c r="B41" s="114" t="s">
        <v>38</v>
      </c>
      <c r="C41" s="115"/>
      <c r="D41" s="116"/>
      <c r="E41" s="117">
        <f>SUM(8+10+4+0)</f>
        <v>22</v>
      </c>
      <c r="F41" s="117">
        <f>SUM(10+0+10+1)</f>
        <v>21</v>
      </c>
      <c r="G41" s="117">
        <f>SUM(7+10+1+10)</f>
        <v>28</v>
      </c>
      <c r="H41" s="31"/>
      <c r="I41" s="64"/>
      <c r="J41" s="28">
        <f>SUM(E41:I41)</f>
        <v>71</v>
      </c>
      <c r="K41" s="63"/>
    </row>
    <row r="42" spans="2:11" ht="21">
      <c r="B42" s="114" t="s">
        <v>37</v>
      </c>
      <c r="C42" s="115"/>
      <c r="D42" s="116"/>
      <c r="E42" s="117">
        <v>0</v>
      </c>
      <c r="F42" s="117">
        <v>0</v>
      </c>
      <c r="G42" s="61">
        <v>0</v>
      </c>
      <c r="H42" s="31"/>
      <c r="I42" s="64"/>
      <c r="J42" s="28">
        <f>SUM(E42:I42)</f>
        <v>0</v>
      </c>
      <c r="K42" s="63"/>
    </row>
    <row r="43" spans="3:11" ht="15.75">
      <c r="C43" s="54"/>
      <c r="D43" s="54"/>
      <c r="E43" s="63"/>
      <c r="F43" s="63"/>
      <c r="G43" s="63"/>
      <c r="H43" s="63"/>
      <c r="I43" s="63"/>
      <c r="J43" s="63"/>
      <c r="K43" s="63"/>
    </row>
    <row r="44" spans="3:11" ht="15.75">
      <c r="C44" s="54"/>
      <c r="D44" s="54"/>
      <c r="E44" s="63"/>
      <c r="F44" s="63"/>
      <c r="G44" s="63"/>
      <c r="H44" s="63"/>
      <c r="I44" s="63"/>
      <c r="J44" s="63"/>
      <c r="K44" s="63"/>
    </row>
    <row r="45" spans="3:11" ht="15.75">
      <c r="C45" s="54"/>
      <c r="D45" s="54"/>
      <c r="E45" s="63"/>
      <c r="F45" s="63"/>
      <c r="G45" s="63"/>
      <c r="H45" s="63"/>
      <c r="I45" s="63"/>
      <c r="J45" s="63"/>
      <c r="K45" s="63"/>
    </row>
    <row r="46" spans="3:11" ht="15.75">
      <c r="C46" s="54"/>
      <c r="D46" s="54"/>
      <c r="E46" s="63"/>
      <c r="F46" s="63"/>
      <c r="G46" s="63"/>
      <c r="H46" s="63"/>
      <c r="I46" s="63"/>
      <c r="J46" s="63"/>
      <c r="K46" s="63"/>
    </row>
    <row r="47" spans="3:11" ht="15.75">
      <c r="C47" s="54"/>
      <c r="D47" s="54"/>
      <c r="E47" s="63"/>
      <c r="F47" s="63"/>
      <c r="G47" s="63"/>
      <c r="H47" s="63"/>
      <c r="I47" s="63"/>
      <c r="J47" s="63"/>
      <c r="K47" s="63"/>
    </row>
    <row r="48" spans="3:11" ht="15.75">
      <c r="C48" s="54"/>
      <c r="D48" s="54"/>
      <c r="E48" s="63"/>
      <c r="F48" s="63"/>
      <c r="G48" s="63"/>
      <c r="H48" s="63"/>
      <c r="I48" s="63"/>
      <c r="J48" s="63"/>
      <c r="K48" s="63"/>
    </row>
    <row r="49" spans="3:11" ht="15.75">
      <c r="C49" s="54"/>
      <c r="D49" s="54"/>
      <c r="E49" s="63"/>
      <c r="F49" s="63"/>
      <c r="G49" s="63"/>
      <c r="H49" s="63"/>
      <c r="I49" s="63"/>
      <c r="J49" s="63"/>
      <c r="K49" s="63"/>
    </row>
    <row r="50" spans="3:11" ht="15.75">
      <c r="C50" s="54"/>
      <c r="D50" s="54"/>
      <c r="E50" s="63"/>
      <c r="F50" s="63"/>
      <c r="G50" s="63"/>
      <c r="H50" s="63"/>
      <c r="I50" s="63"/>
      <c r="J50" s="63"/>
      <c r="K50" s="63"/>
    </row>
    <row r="51" spans="3:11" ht="15.75">
      <c r="C51" s="54"/>
      <c r="D51" s="54"/>
      <c r="E51" s="63"/>
      <c r="F51" s="63"/>
      <c r="G51" s="63"/>
      <c r="H51" s="63"/>
      <c r="I51" s="63"/>
      <c r="J51" s="63"/>
      <c r="K51" s="63"/>
    </row>
    <row r="52" spans="4:11" ht="15.75">
      <c r="D52" s="54"/>
      <c r="E52" s="54"/>
      <c r="F52" s="54"/>
      <c r="G52" s="54"/>
      <c r="H52" s="54"/>
      <c r="I52" s="54"/>
      <c r="J52" s="54"/>
      <c r="K52" s="54"/>
    </row>
    <row r="53" spans="4:11" ht="15.75">
      <c r="D53" s="54"/>
      <c r="E53" s="54"/>
      <c r="F53" s="54"/>
      <c r="G53" s="54"/>
      <c r="H53" s="54"/>
      <c r="I53" s="54"/>
      <c r="J53" s="54"/>
      <c r="K53" s="54"/>
    </row>
    <row r="54" spans="4:11" ht="15.75">
      <c r="D54" s="54"/>
      <c r="E54" s="54"/>
      <c r="F54" s="54"/>
      <c r="G54" s="54"/>
      <c r="H54" s="54"/>
      <c r="I54" s="54"/>
      <c r="J54" s="54"/>
      <c r="K54" s="54"/>
    </row>
    <row r="55" spans="4:11" ht="15.75">
      <c r="D55" s="54"/>
      <c r="E55" s="54"/>
      <c r="F55" s="54"/>
      <c r="G55" s="54"/>
      <c r="H55" s="54"/>
      <c r="I55" s="54"/>
      <c r="J55" s="54"/>
      <c r="K55" s="54"/>
    </row>
    <row r="56" spans="4:11" ht="15.75">
      <c r="D56" s="54"/>
      <c r="E56" s="54"/>
      <c r="F56" s="54"/>
      <c r="G56" s="54"/>
      <c r="H56" s="54"/>
      <c r="I56" s="54"/>
      <c r="J56" s="54"/>
      <c r="K56" s="54"/>
    </row>
    <row r="57" spans="4:11" ht="15.75">
      <c r="D57" s="54"/>
      <c r="E57" s="54"/>
      <c r="F57" s="54"/>
      <c r="G57" s="54"/>
      <c r="H57" s="54"/>
      <c r="I57" s="54"/>
      <c r="J57" s="54"/>
      <c r="K57" s="54"/>
    </row>
    <row r="58" spans="4:11" ht="15.75">
      <c r="D58" s="54"/>
      <c r="E58" s="54"/>
      <c r="F58" s="54"/>
      <c r="G58" s="54"/>
      <c r="H58" s="54"/>
      <c r="I58" s="54"/>
      <c r="J58" s="54"/>
      <c r="K58" s="54"/>
    </row>
    <row r="59" spans="4:11" ht="15.75">
      <c r="D59" s="54"/>
      <c r="E59" s="54"/>
      <c r="F59" s="54"/>
      <c r="G59" s="54"/>
      <c r="H59" s="54"/>
      <c r="I59" s="54"/>
      <c r="J59" s="54"/>
      <c r="K59" s="54"/>
    </row>
    <row r="60" spans="4:11" ht="15.75">
      <c r="D60" s="54"/>
      <c r="E60" s="54"/>
      <c r="F60" s="54"/>
      <c r="G60" s="54"/>
      <c r="H60" s="54"/>
      <c r="I60" s="54"/>
      <c r="J60" s="54"/>
      <c r="K60" s="54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8">
      <selection activeCell="D47" sqref="D47"/>
    </sheetView>
  </sheetViews>
  <sheetFormatPr defaultColWidth="11.375" defaultRowHeight="13.5" customHeight="1"/>
  <cols>
    <col min="1" max="1" width="11.375" style="36" customWidth="1"/>
    <col min="2" max="3" width="11.375" style="37" customWidth="1"/>
    <col min="4" max="4" width="6.125" style="37" customWidth="1"/>
    <col min="5" max="7" width="7.625" style="37" bestFit="1" customWidth="1"/>
    <col min="8" max="8" width="8.875" style="37" customWidth="1"/>
    <col min="9" max="9" width="10.25390625" style="37" customWidth="1"/>
    <col min="10" max="10" width="6.625" style="37" bestFit="1" customWidth="1"/>
    <col min="11" max="11" width="9.625" style="37" customWidth="1"/>
    <col min="12" max="16384" width="11.375" style="37" customWidth="1"/>
  </cols>
  <sheetData>
    <row r="1" spans="1:11" s="34" customFormat="1" ht="18.75" customHeight="1">
      <c r="A1" s="33"/>
      <c r="D1" s="56" t="s">
        <v>5</v>
      </c>
      <c r="E1" s="56"/>
      <c r="F1" s="56"/>
      <c r="G1" s="56"/>
      <c r="H1" s="56"/>
      <c r="I1" s="56"/>
      <c r="J1" s="35"/>
      <c r="K1" s="35"/>
    </row>
    <row r="2" spans="1:11" s="34" customFormat="1" ht="13.5" customHeight="1">
      <c r="A2" s="33"/>
      <c r="D2" s="56"/>
      <c r="E2" s="56"/>
      <c r="F2" s="56"/>
      <c r="G2" s="56"/>
      <c r="H2" s="56"/>
      <c r="I2" s="56"/>
      <c r="J2" s="35"/>
      <c r="K2" s="35"/>
    </row>
    <row r="3" spans="1:11" s="34" customFormat="1" ht="16.5" customHeight="1">
      <c r="A3" s="33"/>
      <c r="D3" s="56" t="s">
        <v>27</v>
      </c>
      <c r="E3" s="56"/>
      <c r="F3" s="56"/>
      <c r="G3" s="56"/>
      <c r="H3" s="56"/>
      <c r="I3" s="56"/>
      <c r="J3" s="35"/>
      <c r="K3" s="35"/>
    </row>
    <row r="4" spans="4:11" ht="13.5" customHeight="1">
      <c r="D4" s="56"/>
      <c r="E4" s="56"/>
      <c r="F4" s="56"/>
      <c r="G4" s="56"/>
      <c r="H4" s="56"/>
      <c r="I4" s="56"/>
      <c r="J4" s="38"/>
      <c r="K4" s="38"/>
    </row>
    <row r="5" spans="4:11" ht="13.5" customHeight="1">
      <c r="D5" s="23" t="s">
        <v>34</v>
      </c>
      <c r="E5" s="56"/>
      <c r="F5" s="56"/>
      <c r="G5" s="56"/>
      <c r="H5" s="56"/>
      <c r="I5" s="56"/>
      <c r="J5" s="38"/>
      <c r="K5" s="38"/>
    </row>
    <row r="6" spans="3:11" ht="13.5" customHeight="1">
      <c r="C6" s="35"/>
      <c r="D6" s="38"/>
      <c r="E6" s="38"/>
      <c r="F6" s="38"/>
      <c r="G6" s="38"/>
      <c r="H6" s="38"/>
      <c r="I6" s="38"/>
      <c r="J6" s="38"/>
      <c r="K6" s="38"/>
    </row>
    <row r="7" spans="3:11" ht="13.5" customHeight="1">
      <c r="C7" s="38" t="s">
        <v>3</v>
      </c>
      <c r="D7" s="138">
        <v>43197</v>
      </c>
      <c r="E7" s="139"/>
      <c r="G7" s="38"/>
      <c r="H7" s="38" t="s">
        <v>31</v>
      </c>
      <c r="I7" s="40"/>
      <c r="J7" s="38"/>
      <c r="K7" s="38"/>
    </row>
    <row r="8" spans="1:11" ht="13.5" customHeight="1" thickBot="1">
      <c r="A8" s="41"/>
      <c r="B8" s="42"/>
      <c r="C8" s="43"/>
      <c r="D8" s="43"/>
      <c r="E8" s="43"/>
      <c r="F8" s="43"/>
      <c r="G8" s="43"/>
      <c r="H8" s="43"/>
      <c r="I8" s="43"/>
      <c r="J8" s="38"/>
      <c r="K8" s="38"/>
    </row>
    <row r="9" spans="1:11" s="45" customFormat="1" ht="13.5" customHeight="1">
      <c r="A9" s="44" t="s">
        <v>7</v>
      </c>
      <c r="C9" s="13" t="s">
        <v>38</v>
      </c>
      <c r="D9" s="46"/>
      <c r="E9" s="47">
        <v>2</v>
      </c>
      <c r="G9" s="13" t="s">
        <v>36</v>
      </c>
      <c r="I9" s="47">
        <v>8</v>
      </c>
      <c r="J9" s="46"/>
      <c r="K9" s="46"/>
    </row>
    <row r="10" spans="1:11" s="45" customFormat="1" ht="13.5" customHeight="1">
      <c r="A10" s="44"/>
      <c r="C10" s="46"/>
      <c r="D10" s="46"/>
      <c r="E10" s="48"/>
      <c r="F10" s="46"/>
      <c r="G10" s="46"/>
      <c r="H10" s="46"/>
      <c r="I10" s="48"/>
      <c r="J10" s="46"/>
      <c r="K10" s="46"/>
    </row>
    <row r="11" spans="1:11" s="45" customFormat="1" ht="13.5" customHeight="1">
      <c r="A11" s="44"/>
      <c r="C11" s="13" t="s">
        <v>37</v>
      </c>
      <c r="E11" s="47">
        <v>0</v>
      </c>
      <c r="F11" s="47"/>
      <c r="G11" s="13" t="s">
        <v>75</v>
      </c>
      <c r="I11" s="47">
        <v>10</v>
      </c>
      <c r="J11" s="48"/>
      <c r="K11" s="48"/>
    </row>
    <row r="12" spans="1:11" s="45" customFormat="1" ht="13.5" customHeight="1">
      <c r="A12" s="44"/>
      <c r="E12" s="47"/>
      <c r="F12" s="47"/>
      <c r="I12" s="47"/>
      <c r="K12" s="47"/>
    </row>
    <row r="13" spans="1:11" s="45" customFormat="1" ht="13.5" customHeight="1">
      <c r="A13" s="44"/>
      <c r="C13" s="13" t="s">
        <v>35</v>
      </c>
      <c r="E13" s="47">
        <v>0</v>
      </c>
      <c r="F13" s="47"/>
      <c r="G13" s="13" t="s">
        <v>39</v>
      </c>
      <c r="I13" s="47">
        <v>10</v>
      </c>
      <c r="J13" s="47"/>
      <c r="K13" s="47"/>
    </row>
    <row r="14" spans="1:11" s="45" customFormat="1" ht="13.5" customHeight="1" thickBot="1">
      <c r="A14" s="49"/>
      <c r="B14" s="50"/>
      <c r="C14" s="50"/>
      <c r="D14" s="50"/>
      <c r="E14" s="51"/>
      <c r="F14" s="51"/>
      <c r="G14" s="50"/>
      <c r="H14" s="50"/>
      <c r="I14" s="51"/>
      <c r="J14" s="47"/>
      <c r="K14" s="47"/>
    </row>
    <row r="15" spans="1:11" s="45" customFormat="1" ht="13.5" customHeight="1">
      <c r="A15" s="44" t="s">
        <v>8</v>
      </c>
      <c r="C15" s="45" t="str">
        <f>C13</f>
        <v>ABSENT</v>
      </c>
      <c r="E15" s="47">
        <v>0</v>
      </c>
      <c r="F15" s="47"/>
      <c r="G15" s="13" t="s">
        <v>76</v>
      </c>
      <c r="I15" s="47">
        <v>0</v>
      </c>
      <c r="J15" s="47"/>
      <c r="K15" s="47"/>
    </row>
    <row r="16" spans="1:11" s="45" customFormat="1" ht="13.5" customHeight="1">
      <c r="A16" s="44"/>
      <c r="E16" s="47"/>
      <c r="F16" s="47"/>
      <c r="I16" s="47"/>
      <c r="J16" s="47"/>
      <c r="K16" s="47"/>
    </row>
    <row r="17" spans="1:11" s="45" customFormat="1" ht="13.5" customHeight="1">
      <c r="A17" s="44"/>
      <c r="C17" s="13" t="s">
        <v>39</v>
      </c>
      <c r="E17" s="47">
        <v>5</v>
      </c>
      <c r="F17" s="47"/>
      <c r="G17" s="13" t="s">
        <v>36</v>
      </c>
      <c r="I17" s="47">
        <v>5</v>
      </c>
      <c r="J17" s="47"/>
      <c r="K17" s="47"/>
    </row>
    <row r="18" spans="1:11" s="45" customFormat="1" ht="13.5" customHeight="1">
      <c r="A18" s="44"/>
      <c r="E18" s="47"/>
      <c r="F18" s="47"/>
      <c r="I18" s="47"/>
      <c r="J18" s="47"/>
      <c r="K18" s="47"/>
    </row>
    <row r="19" spans="1:11" s="45" customFormat="1" ht="13.5" customHeight="1">
      <c r="A19" s="44"/>
      <c r="C19" s="13" t="s">
        <v>38</v>
      </c>
      <c r="E19" s="47">
        <v>3</v>
      </c>
      <c r="F19" s="47"/>
      <c r="G19" s="13" t="s">
        <v>40</v>
      </c>
      <c r="I19" s="47">
        <v>7</v>
      </c>
      <c r="J19" s="47"/>
      <c r="K19" s="47"/>
    </row>
    <row r="20" spans="1:11" s="45" customFormat="1" ht="13.5" customHeight="1" thickBot="1">
      <c r="A20" s="49"/>
      <c r="B20" s="50"/>
      <c r="C20" s="50"/>
      <c r="D20" s="50"/>
      <c r="E20" s="51"/>
      <c r="F20" s="51"/>
      <c r="G20" s="50"/>
      <c r="H20" s="50"/>
      <c r="I20" s="51"/>
      <c r="J20" s="47"/>
      <c r="K20" s="47"/>
    </row>
    <row r="21" spans="1:11" s="45" customFormat="1" ht="13.5" customHeight="1">
      <c r="A21" s="44" t="s">
        <v>9</v>
      </c>
      <c r="C21" s="13" t="s">
        <v>36</v>
      </c>
      <c r="E21" s="47">
        <v>4</v>
      </c>
      <c r="F21" s="47"/>
      <c r="G21" s="13" t="s">
        <v>40</v>
      </c>
      <c r="I21" s="47">
        <v>6</v>
      </c>
      <c r="J21" s="47"/>
      <c r="K21" s="47"/>
    </row>
    <row r="22" spans="1:11" s="45" customFormat="1" ht="13.5" customHeight="1">
      <c r="A22" s="44"/>
      <c r="E22" s="47"/>
      <c r="F22" s="47"/>
      <c r="I22" s="47"/>
      <c r="J22" s="47"/>
      <c r="K22" s="47"/>
    </row>
    <row r="23" spans="1:11" s="45" customFormat="1" ht="13.5" customHeight="1">
      <c r="A23" s="44"/>
      <c r="C23" s="13" t="s">
        <v>77</v>
      </c>
      <c r="E23" s="47">
        <v>0</v>
      </c>
      <c r="F23" s="47"/>
      <c r="G23" s="13" t="s">
        <v>78</v>
      </c>
      <c r="I23" s="47">
        <v>10</v>
      </c>
      <c r="J23" s="47"/>
      <c r="K23" s="47"/>
    </row>
    <row r="24" spans="1:11" s="45" customFormat="1" ht="13.5" customHeight="1">
      <c r="A24" s="44"/>
      <c r="E24" s="47"/>
      <c r="F24" s="47"/>
      <c r="I24" s="47"/>
      <c r="J24" s="47"/>
      <c r="K24" s="47"/>
    </row>
    <row r="25" spans="1:11" s="45" customFormat="1" ht="13.5" customHeight="1">
      <c r="A25" s="44"/>
      <c r="C25" s="45" t="str">
        <f>G13</f>
        <v>TEAM ILERDENSE</v>
      </c>
      <c r="E25" s="47">
        <v>10</v>
      </c>
      <c r="F25" s="47"/>
      <c r="G25" s="13" t="s">
        <v>76</v>
      </c>
      <c r="I25" s="47">
        <v>0</v>
      </c>
      <c r="J25" s="47"/>
      <c r="K25" s="47"/>
    </row>
    <row r="26" spans="1:11" s="45" customFormat="1" ht="13.5" customHeight="1" thickBot="1">
      <c r="A26" s="49"/>
      <c r="B26" s="50"/>
      <c r="C26" s="50"/>
      <c r="D26" s="50"/>
      <c r="E26" s="51"/>
      <c r="F26" s="51"/>
      <c r="G26" s="50"/>
      <c r="H26" s="50"/>
      <c r="I26" s="51"/>
      <c r="J26" s="47"/>
      <c r="K26" s="47"/>
    </row>
    <row r="27" spans="1:11" s="45" customFormat="1" ht="13.5" customHeight="1">
      <c r="A27" s="44" t="s">
        <v>10</v>
      </c>
      <c r="C27" s="45" t="str">
        <f>G9</f>
        <v>MEDITERRÀNIA B</v>
      </c>
      <c r="E27" s="47">
        <v>10</v>
      </c>
      <c r="F27" s="47"/>
      <c r="G27" s="13" t="s">
        <v>37</v>
      </c>
      <c r="I27" s="47">
        <v>0</v>
      </c>
      <c r="J27" s="68"/>
      <c r="K27" s="47"/>
    </row>
    <row r="28" spans="1:9" s="45" customFormat="1" ht="13.5" customHeight="1">
      <c r="A28" s="44"/>
      <c r="E28" s="47"/>
      <c r="I28" s="47"/>
    </row>
    <row r="29" spans="1:11" s="45" customFormat="1" ht="13.5" customHeight="1">
      <c r="A29" s="44"/>
      <c r="C29" s="13" t="s">
        <v>38</v>
      </c>
      <c r="E29" s="47">
        <v>1</v>
      </c>
      <c r="F29" s="47"/>
      <c r="G29" s="13" t="s">
        <v>39</v>
      </c>
      <c r="I29" s="47">
        <v>9</v>
      </c>
      <c r="J29" s="47"/>
      <c r="K29" s="47"/>
    </row>
    <row r="30" spans="1:9" s="45" customFormat="1" ht="13.5" customHeight="1">
      <c r="A30" s="44"/>
      <c r="E30" s="47"/>
      <c r="I30" s="47"/>
    </row>
    <row r="31" spans="1:9" s="45" customFormat="1" ht="13.5" customHeight="1">
      <c r="A31" s="44"/>
      <c r="C31" s="13" t="s">
        <v>75</v>
      </c>
      <c r="E31" s="47">
        <v>10</v>
      </c>
      <c r="G31" s="45" t="str">
        <f>C13</f>
        <v>ABSENT</v>
      </c>
      <c r="I31" s="47">
        <v>0</v>
      </c>
    </row>
    <row r="32" spans="1:9" s="45" customFormat="1" ht="13.5" customHeight="1" thickBot="1">
      <c r="A32" s="49"/>
      <c r="B32" s="50"/>
      <c r="C32" s="50"/>
      <c r="D32" s="50"/>
      <c r="E32" s="51"/>
      <c r="F32" s="50"/>
      <c r="G32" s="50"/>
      <c r="H32" s="50"/>
      <c r="I32" s="51"/>
    </row>
    <row r="33" spans="1:9" ht="13.5" customHeight="1">
      <c r="A33" s="53"/>
      <c r="B33" s="54"/>
      <c r="C33" s="54"/>
      <c r="D33" s="54"/>
      <c r="E33" s="54"/>
      <c r="F33" s="54"/>
      <c r="G33" s="54"/>
      <c r="H33" s="54"/>
      <c r="I33" s="54"/>
    </row>
    <row r="35" spans="1:8" s="38" customFormat="1" ht="13.5" customHeight="1">
      <c r="A35" s="55"/>
      <c r="B35" s="7" t="s">
        <v>81</v>
      </c>
      <c r="H35" s="40"/>
    </row>
    <row r="37" spans="1:10" s="56" customFormat="1" ht="18.75">
      <c r="A37" s="55"/>
      <c r="B37" s="65" t="s">
        <v>12</v>
      </c>
      <c r="C37" s="66"/>
      <c r="D37" s="66"/>
      <c r="E37" s="67" t="s">
        <v>20</v>
      </c>
      <c r="F37" s="67" t="s">
        <v>21</v>
      </c>
      <c r="G37" s="67" t="s">
        <v>26</v>
      </c>
      <c r="H37" s="67" t="s">
        <v>28</v>
      </c>
      <c r="I37" s="67" t="s">
        <v>29</v>
      </c>
      <c r="J37" s="67" t="s">
        <v>2</v>
      </c>
    </row>
    <row r="38" spans="2:11" ht="15.75">
      <c r="B38" s="131" t="s">
        <v>39</v>
      </c>
      <c r="C38" s="132"/>
      <c r="D38" s="137"/>
      <c r="E38" s="134">
        <f>SUM(2+6+10+7)</f>
        <v>25</v>
      </c>
      <c r="F38" s="134">
        <f>SUM(10+10+7+10)</f>
        <v>37</v>
      </c>
      <c r="G38" s="134">
        <f>SUM(5+10+9+4)</f>
        <v>28</v>
      </c>
      <c r="H38" s="134">
        <f>SUM(10+5+10+9)</f>
        <v>34</v>
      </c>
      <c r="I38" s="64"/>
      <c r="J38" s="28">
        <f>SUM(E38:I38)</f>
        <v>124</v>
      </c>
      <c r="K38" s="62"/>
    </row>
    <row r="39" spans="2:11" ht="15.75">
      <c r="B39" s="135" t="s">
        <v>36</v>
      </c>
      <c r="C39" s="21"/>
      <c r="D39" s="21"/>
      <c r="E39" s="134">
        <f>SUM(10+10+6+3)</f>
        <v>29</v>
      </c>
      <c r="F39" s="134">
        <f>SUM(3+10+10+9)</f>
        <v>32</v>
      </c>
      <c r="G39" s="134">
        <f>SUM(5+8+10+10)</f>
        <v>33</v>
      </c>
      <c r="H39" s="134">
        <f>SUM(8+5+4+10)</f>
        <v>27</v>
      </c>
      <c r="I39" s="64"/>
      <c r="J39" s="28">
        <f>SUM(E39:I39)</f>
        <v>121</v>
      </c>
      <c r="K39" s="63"/>
    </row>
    <row r="40" spans="2:11" ht="15.75">
      <c r="B40" s="131" t="s">
        <v>40</v>
      </c>
      <c r="C40" s="132"/>
      <c r="D40" s="133"/>
      <c r="E40" s="134">
        <f>SUM(10+4+10+10)</f>
        <v>34</v>
      </c>
      <c r="F40" s="134">
        <f>SUM(7+10+3+10)</f>
        <v>30</v>
      </c>
      <c r="G40" s="134">
        <f>SUM(3+2+10+6)</f>
        <v>21</v>
      </c>
      <c r="H40" s="134">
        <f>SUM(10+7+6+10)</f>
        <v>33</v>
      </c>
      <c r="I40" s="64"/>
      <c r="J40" s="28">
        <f>SUM(E40:I40)</f>
        <v>118</v>
      </c>
      <c r="K40" s="63"/>
    </row>
    <row r="41" spans="2:11" ht="15.75">
      <c r="B41" s="131" t="s">
        <v>38</v>
      </c>
      <c r="C41" s="132"/>
      <c r="D41" s="133"/>
      <c r="E41" s="134">
        <f>SUM(8+10+4+0)</f>
        <v>22</v>
      </c>
      <c r="F41" s="134">
        <f>SUM(10+0+10+1)</f>
        <v>21</v>
      </c>
      <c r="G41" s="134">
        <f>SUM(7+10+1+10)</f>
        <v>28</v>
      </c>
      <c r="H41" s="134">
        <f>SUM(2+3+10+1)</f>
        <v>16</v>
      </c>
      <c r="I41" s="64"/>
      <c r="J41" s="28">
        <f>SUM(E41:I41)</f>
        <v>87</v>
      </c>
      <c r="K41" s="63"/>
    </row>
    <row r="42" spans="2:11" ht="15.75">
      <c r="B42" s="131" t="s">
        <v>37</v>
      </c>
      <c r="C42" s="132"/>
      <c r="D42" s="133"/>
      <c r="E42" s="134">
        <v>0</v>
      </c>
      <c r="F42" s="134">
        <v>0</v>
      </c>
      <c r="G42" s="136">
        <v>0</v>
      </c>
      <c r="H42" s="32">
        <v>0</v>
      </c>
      <c r="I42" s="64"/>
      <c r="J42" s="28">
        <f>SUM(E42:I42)</f>
        <v>0</v>
      </c>
      <c r="K42" s="63"/>
    </row>
    <row r="43" spans="3:11" ht="13.5" customHeight="1">
      <c r="C43" s="54"/>
      <c r="D43" s="54"/>
      <c r="E43" s="63"/>
      <c r="F43" s="63"/>
      <c r="G43" s="63"/>
      <c r="H43" s="63"/>
      <c r="I43" s="63"/>
      <c r="J43" s="63"/>
      <c r="K43" s="63"/>
    </row>
    <row r="44" spans="3:11" ht="13.5" customHeight="1">
      <c r="C44" s="54"/>
      <c r="D44" s="54"/>
      <c r="E44" s="63"/>
      <c r="F44" s="63"/>
      <c r="G44" s="63"/>
      <c r="H44" s="63"/>
      <c r="I44" s="63"/>
      <c r="J44" s="63"/>
      <c r="K44" s="63"/>
    </row>
    <row r="45" spans="3:11" ht="13.5" customHeight="1">
      <c r="C45" s="54"/>
      <c r="D45" s="54"/>
      <c r="E45" s="63"/>
      <c r="F45" s="63"/>
      <c r="G45" s="63"/>
      <c r="H45" s="63"/>
      <c r="I45" s="63"/>
      <c r="J45" s="63"/>
      <c r="K45" s="63"/>
    </row>
    <row r="46" spans="3:11" ht="13.5" customHeight="1">
      <c r="C46" s="54"/>
      <c r="D46" s="54"/>
      <c r="E46" s="63"/>
      <c r="F46" s="63"/>
      <c r="G46" s="63"/>
      <c r="H46" s="63"/>
      <c r="I46" s="63"/>
      <c r="J46" s="63"/>
      <c r="K46" s="63"/>
    </row>
    <row r="47" spans="3:11" ht="13.5" customHeight="1">
      <c r="C47" s="54"/>
      <c r="D47" s="54"/>
      <c r="E47" s="63"/>
      <c r="F47" s="63"/>
      <c r="G47" s="63"/>
      <c r="H47" s="63"/>
      <c r="I47" s="63"/>
      <c r="J47" s="63"/>
      <c r="K47" s="63"/>
    </row>
    <row r="48" spans="3:11" ht="13.5" customHeight="1">
      <c r="C48" s="54"/>
      <c r="D48" s="54"/>
      <c r="E48" s="63"/>
      <c r="F48" s="63"/>
      <c r="G48" s="63"/>
      <c r="H48" s="63"/>
      <c r="I48" s="63"/>
      <c r="J48" s="63"/>
      <c r="K48" s="63"/>
    </row>
    <row r="49" spans="4:11" ht="13.5" customHeight="1">
      <c r="D49" s="54"/>
      <c r="E49" s="54"/>
      <c r="F49" s="54"/>
      <c r="G49" s="54"/>
      <c r="H49" s="54"/>
      <c r="I49" s="54"/>
      <c r="J49" s="54"/>
      <c r="K49" s="54"/>
    </row>
    <row r="50" spans="4:11" ht="13.5" customHeight="1">
      <c r="D50" s="54"/>
      <c r="E50" s="54"/>
      <c r="F50" s="54"/>
      <c r="G50" s="54"/>
      <c r="H50" s="54"/>
      <c r="I50" s="54"/>
      <c r="J50" s="54"/>
      <c r="K50" s="54"/>
    </row>
    <row r="51" spans="4:11" ht="13.5" customHeight="1">
      <c r="D51" s="54"/>
      <c r="E51" s="54"/>
      <c r="F51" s="54"/>
      <c r="G51" s="54"/>
      <c r="H51" s="54"/>
      <c r="I51" s="54"/>
      <c r="J51" s="54"/>
      <c r="K51" s="54"/>
    </row>
    <row r="52" spans="4:11" ht="13.5" customHeight="1">
      <c r="D52" s="54"/>
      <c r="E52" s="54"/>
      <c r="F52" s="54"/>
      <c r="G52" s="54"/>
      <c r="H52" s="54"/>
      <c r="I52" s="54"/>
      <c r="J52" s="54"/>
      <c r="K52" s="54"/>
    </row>
    <row r="53" spans="4:11" ht="13.5" customHeight="1">
      <c r="D53" s="54"/>
      <c r="E53" s="54"/>
      <c r="F53" s="54"/>
      <c r="G53" s="54"/>
      <c r="H53" s="54"/>
      <c r="I53" s="54"/>
      <c r="J53" s="54"/>
      <c r="K53" s="54"/>
    </row>
    <row r="54" spans="4:11" ht="13.5" customHeight="1">
      <c r="D54" s="54"/>
      <c r="E54" s="54"/>
      <c r="F54" s="54"/>
      <c r="G54" s="54"/>
      <c r="H54" s="54"/>
      <c r="I54" s="54"/>
      <c r="J54" s="54"/>
      <c r="K54" s="54"/>
    </row>
    <row r="55" spans="4:11" ht="13.5" customHeight="1">
      <c r="D55" s="54"/>
      <c r="E55" s="54"/>
      <c r="F55" s="54"/>
      <c r="G55" s="54"/>
      <c r="H55" s="54"/>
      <c r="I55" s="54"/>
      <c r="J55" s="54"/>
      <c r="K55" s="54"/>
    </row>
    <row r="56" spans="4:11" ht="13.5" customHeight="1">
      <c r="D56" s="54"/>
      <c r="E56" s="54"/>
      <c r="F56" s="54"/>
      <c r="G56" s="54"/>
      <c r="H56" s="54"/>
      <c r="I56" s="54"/>
      <c r="J56" s="54"/>
      <c r="K56" s="54"/>
    </row>
    <row r="57" spans="4:11" ht="13.5" customHeight="1">
      <c r="D57" s="54"/>
      <c r="E57" s="54"/>
      <c r="F57" s="54"/>
      <c r="G57" s="54"/>
      <c r="H57" s="54"/>
      <c r="I57" s="54"/>
      <c r="J57" s="54"/>
      <c r="K57" s="54"/>
    </row>
  </sheetData>
  <sheetProtection/>
  <mergeCells count="1">
    <mergeCell ref="D7:E7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D34" sqref="D34"/>
    </sheetView>
  </sheetViews>
  <sheetFormatPr defaultColWidth="11.375" defaultRowHeight="15.75" customHeight="1"/>
  <cols>
    <col min="1" max="1" width="11.375" style="36" customWidth="1"/>
    <col min="2" max="3" width="11.375" style="37" customWidth="1"/>
    <col min="4" max="4" width="10.125" style="37" customWidth="1"/>
    <col min="5" max="7" width="7.625" style="37" bestFit="1" customWidth="1"/>
    <col min="8" max="8" width="8.875" style="37" customWidth="1"/>
    <col min="9" max="9" width="10.25390625" style="37" customWidth="1"/>
    <col min="10" max="10" width="6.625" style="37" bestFit="1" customWidth="1"/>
    <col min="11" max="11" width="9.625" style="37" customWidth="1"/>
    <col min="12" max="16384" width="11.375" style="37" customWidth="1"/>
  </cols>
  <sheetData>
    <row r="1" spans="1:11" s="34" customFormat="1" ht="20.25" customHeight="1">
      <c r="A1" s="33"/>
      <c r="D1" s="56" t="s">
        <v>5</v>
      </c>
      <c r="E1" s="56"/>
      <c r="F1" s="56"/>
      <c r="G1" s="56"/>
      <c r="H1" s="56"/>
      <c r="I1" s="56"/>
      <c r="J1" s="35"/>
      <c r="K1" s="35"/>
    </row>
    <row r="2" spans="1:11" s="34" customFormat="1" ht="15.75" customHeight="1">
      <c r="A2" s="33"/>
      <c r="D2" s="56"/>
      <c r="E2" s="56"/>
      <c r="F2" s="56"/>
      <c r="G2" s="56"/>
      <c r="H2" s="56"/>
      <c r="I2" s="56"/>
      <c r="J2" s="35"/>
      <c r="K2" s="35"/>
    </row>
    <row r="3" spans="1:11" s="34" customFormat="1" ht="21.75" customHeight="1">
      <c r="A3" s="33"/>
      <c r="D3" s="56" t="s">
        <v>27</v>
      </c>
      <c r="E3" s="56"/>
      <c r="F3" s="56"/>
      <c r="G3" s="56"/>
      <c r="H3" s="56"/>
      <c r="I3" s="56"/>
      <c r="J3" s="35"/>
      <c r="K3" s="35"/>
    </row>
    <row r="4" spans="4:11" ht="15.75" customHeight="1">
      <c r="D4" s="56"/>
      <c r="E4" s="56"/>
      <c r="F4" s="56"/>
      <c r="G4" s="56"/>
      <c r="H4" s="56"/>
      <c r="I4" s="56"/>
      <c r="J4" s="38"/>
      <c r="K4" s="38"/>
    </row>
    <row r="5" spans="4:11" ht="15.75" customHeight="1">
      <c r="D5" s="23" t="s">
        <v>34</v>
      </c>
      <c r="E5" s="56"/>
      <c r="F5" s="56"/>
      <c r="G5" s="56"/>
      <c r="H5" s="56"/>
      <c r="I5" s="56"/>
      <c r="J5" s="38"/>
      <c r="K5" s="38"/>
    </row>
    <row r="6" spans="3:11" ht="15.75" customHeight="1">
      <c r="C6" s="35"/>
      <c r="D6" s="38"/>
      <c r="E6" s="38"/>
      <c r="F6" s="38"/>
      <c r="G6" s="38"/>
      <c r="H6" s="38"/>
      <c r="I6" s="38"/>
      <c r="J6" s="38"/>
      <c r="K6" s="38"/>
    </row>
    <row r="7" spans="3:11" ht="15.75" customHeight="1">
      <c r="C7" s="38" t="s">
        <v>3</v>
      </c>
      <c r="D7" s="140" t="s">
        <v>79</v>
      </c>
      <c r="E7" s="39"/>
      <c r="G7" s="38"/>
      <c r="H7" s="38" t="s">
        <v>30</v>
      </c>
      <c r="I7" s="40"/>
      <c r="J7" s="38"/>
      <c r="K7" s="38"/>
    </row>
    <row r="8" spans="1:11" ht="15.75" customHeight="1" thickBot="1">
      <c r="A8" s="41"/>
      <c r="B8" s="42"/>
      <c r="C8" s="43"/>
      <c r="D8" s="43"/>
      <c r="E8" s="43"/>
      <c r="F8" s="43"/>
      <c r="G8" s="43"/>
      <c r="H8" s="43"/>
      <c r="I8" s="43"/>
      <c r="J8" s="38"/>
      <c r="K8" s="38"/>
    </row>
    <row r="9" spans="1:11" s="45" customFormat="1" ht="15.75" customHeight="1">
      <c r="A9" s="44" t="s">
        <v>7</v>
      </c>
      <c r="C9" s="13" t="s">
        <v>40</v>
      </c>
      <c r="D9" s="46"/>
      <c r="E9" s="47">
        <v>9</v>
      </c>
      <c r="G9" s="13" t="s">
        <v>39</v>
      </c>
      <c r="I9" s="47">
        <v>1</v>
      </c>
      <c r="J9" s="46"/>
      <c r="K9" s="46"/>
    </row>
    <row r="10" spans="1:11" s="45" customFormat="1" ht="15.75" customHeight="1">
      <c r="A10" s="44"/>
      <c r="C10" s="46"/>
      <c r="D10" s="46"/>
      <c r="E10" s="48"/>
      <c r="F10" s="46"/>
      <c r="G10" s="46"/>
      <c r="H10" s="46"/>
      <c r="I10" s="48"/>
      <c r="J10" s="46"/>
      <c r="K10" s="46"/>
    </row>
    <row r="11" spans="1:11" s="45" customFormat="1" ht="15.75" customHeight="1">
      <c r="A11" s="44"/>
      <c r="C11" s="13" t="s">
        <v>36</v>
      </c>
      <c r="E11" s="47">
        <v>10</v>
      </c>
      <c r="F11" s="47"/>
      <c r="G11" s="13" t="s">
        <v>77</v>
      </c>
      <c r="I11" s="47">
        <v>0</v>
      </c>
      <c r="J11" s="48"/>
      <c r="K11" s="48"/>
    </row>
    <row r="12" spans="1:11" s="45" customFormat="1" ht="15.75" customHeight="1">
      <c r="A12" s="44"/>
      <c r="E12" s="47"/>
      <c r="F12" s="47"/>
      <c r="I12" s="47"/>
      <c r="K12" s="47"/>
    </row>
    <row r="13" spans="1:11" s="45" customFormat="1" ht="15.75" customHeight="1">
      <c r="A13" s="44"/>
      <c r="C13" s="13" t="s">
        <v>35</v>
      </c>
      <c r="E13" s="47">
        <v>0</v>
      </c>
      <c r="F13" s="47"/>
      <c r="G13" s="13" t="s">
        <v>38</v>
      </c>
      <c r="I13" s="47">
        <v>10</v>
      </c>
      <c r="J13" s="47"/>
      <c r="K13" s="47"/>
    </row>
    <row r="14" spans="1:11" s="45" customFormat="1" ht="15.75" customHeight="1" thickBot="1">
      <c r="A14" s="49"/>
      <c r="B14" s="50"/>
      <c r="C14" s="50"/>
      <c r="D14" s="50"/>
      <c r="E14" s="51"/>
      <c r="F14" s="51"/>
      <c r="G14" s="50"/>
      <c r="H14" s="50"/>
      <c r="I14" s="51"/>
      <c r="J14" s="47"/>
      <c r="K14" s="47"/>
    </row>
    <row r="15" spans="1:11" s="45" customFormat="1" ht="15.75" customHeight="1">
      <c r="A15" s="44" t="s">
        <v>8</v>
      </c>
      <c r="C15" s="13" t="s">
        <v>38</v>
      </c>
      <c r="E15" s="47">
        <v>0</v>
      </c>
      <c r="F15" s="47"/>
      <c r="G15" s="13" t="s">
        <v>36</v>
      </c>
      <c r="I15" s="47">
        <v>10</v>
      </c>
      <c r="J15" s="47"/>
      <c r="K15" s="47"/>
    </row>
    <row r="16" spans="1:11" s="45" customFormat="1" ht="15.75" customHeight="1">
      <c r="A16" s="44"/>
      <c r="E16" s="47"/>
      <c r="F16" s="47"/>
      <c r="I16" s="47"/>
      <c r="J16" s="47"/>
      <c r="K16" s="47"/>
    </row>
    <row r="17" spans="1:11" s="45" customFormat="1" ht="15.75" customHeight="1">
      <c r="A17" s="44"/>
      <c r="C17" s="13" t="s">
        <v>35</v>
      </c>
      <c r="E17" s="47">
        <v>0</v>
      </c>
      <c r="F17" s="47"/>
      <c r="G17" s="13" t="s">
        <v>40</v>
      </c>
      <c r="I17" s="47">
        <v>10</v>
      </c>
      <c r="J17" s="47"/>
      <c r="K17" s="47"/>
    </row>
    <row r="18" spans="1:11" s="45" customFormat="1" ht="15.75" customHeight="1">
      <c r="A18" s="44"/>
      <c r="E18" s="47"/>
      <c r="F18" s="47"/>
      <c r="I18" s="47"/>
      <c r="J18" s="47"/>
      <c r="K18" s="47"/>
    </row>
    <row r="19" spans="1:11" s="45" customFormat="1" ht="15.75" customHeight="1">
      <c r="A19" s="44"/>
      <c r="C19" s="13" t="s">
        <v>35</v>
      </c>
      <c r="E19" s="47">
        <v>0</v>
      </c>
      <c r="F19" s="47"/>
      <c r="G19" s="13" t="s">
        <v>39</v>
      </c>
      <c r="I19" s="47">
        <v>8</v>
      </c>
      <c r="J19" s="47"/>
      <c r="K19" s="47"/>
    </row>
    <row r="20" spans="1:11" s="45" customFormat="1" ht="15.75" customHeight="1" thickBot="1">
      <c r="A20" s="49"/>
      <c r="B20" s="50"/>
      <c r="C20" s="50"/>
      <c r="D20" s="50"/>
      <c r="E20" s="51"/>
      <c r="F20" s="51"/>
      <c r="G20" s="50"/>
      <c r="H20" s="50"/>
      <c r="I20" s="51"/>
      <c r="J20" s="47"/>
      <c r="K20" s="47"/>
    </row>
    <row r="21" spans="1:11" s="45" customFormat="1" ht="15.75" customHeight="1">
      <c r="A21" s="44" t="s">
        <v>9</v>
      </c>
      <c r="C21" s="13" t="s">
        <v>39</v>
      </c>
      <c r="E21" s="47">
        <v>6</v>
      </c>
      <c r="F21" s="47"/>
      <c r="G21" s="13" t="s">
        <v>36</v>
      </c>
      <c r="I21" s="47">
        <v>4</v>
      </c>
      <c r="J21" s="47"/>
      <c r="K21" s="47"/>
    </row>
    <row r="22" spans="1:11" s="45" customFormat="1" ht="15.75" customHeight="1">
      <c r="A22" s="44"/>
      <c r="E22" s="47"/>
      <c r="F22" s="47"/>
      <c r="I22" s="47"/>
      <c r="J22" s="47"/>
      <c r="K22" s="47"/>
    </row>
    <row r="23" spans="1:11" s="45" customFormat="1" ht="15.75" customHeight="1">
      <c r="A23" s="44"/>
      <c r="C23" s="13" t="s">
        <v>38</v>
      </c>
      <c r="E23" s="47">
        <v>2</v>
      </c>
      <c r="F23" s="47"/>
      <c r="G23" s="13" t="s">
        <v>40</v>
      </c>
      <c r="I23" s="47">
        <v>8</v>
      </c>
      <c r="J23" s="47"/>
      <c r="K23" s="47"/>
    </row>
    <row r="24" spans="1:11" s="45" customFormat="1" ht="15.75" customHeight="1">
      <c r="A24" s="44"/>
      <c r="E24" s="47"/>
      <c r="F24" s="47"/>
      <c r="I24" s="47"/>
      <c r="J24" s="47"/>
      <c r="K24" s="47"/>
    </row>
    <row r="25" spans="1:11" s="45" customFormat="1" ht="15.75" customHeight="1">
      <c r="A25" s="44"/>
      <c r="C25" s="13" t="s">
        <v>35</v>
      </c>
      <c r="E25" s="47"/>
      <c r="F25" s="47"/>
      <c r="G25" s="45" t="str">
        <f>G11</f>
        <v>ABSENT </v>
      </c>
      <c r="I25" s="47"/>
      <c r="J25" s="47"/>
      <c r="K25" s="47"/>
    </row>
    <row r="26" spans="1:11" s="45" customFormat="1" ht="15.75" customHeight="1" thickBot="1">
      <c r="A26" s="49"/>
      <c r="B26" s="50"/>
      <c r="C26" s="50"/>
      <c r="D26" s="50"/>
      <c r="E26" s="51"/>
      <c r="F26" s="51"/>
      <c r="G26" s="50"/>
      <c r="H26" s="50"/>
      <c r="I26" s="51"/>
      <c r="J26" s="47"/>
      <c r="K26" s="47"/>
    </row>
    <row r="27" spans="1:11" s="45" customFormat="1" ht="15.75" customHeight="1">
      <c r="A27" s="44" t="s">
        <v>10</v>
      </c>
      <c r="C27" s="13" t="s">
        <v>36</v>
      </c>
      <c r="E27" s="47">
        <v>0</v>
      </c>
      <c r="F27" s="47"/>
      <c r="G27" s="13" t="s">
        <v>40</v>
      </c>
      <c r="I27" s="47">
        <v>10</v>
      </c>
      <c r="J27" s="68"/>
      <c r="K27" s="47"/>
    </row>
    <row r="28" spans="1:9" s="45" customFormat="1" ht="15.75" customHeight="1">
      <c r="A28" s="44"/>
      <c r="E28" s="47"/>
      <c r="I28" s="47"/>
    </row>
    <row r="29" spans="1:11" s="45" customFormat="1" ht="15.75" customHeight="1">
      <c r="A29" s="44"/>
      <c r="C29" s="45" t="str">
        <f>G11</f>
        <v>ABSENT </v>
      </c>
      <c r="E29" s="47">
        <v>0</v>
      </c>
      <c r="F29" s="47"/>
      <c r="G29" s="13" t="s">
        <v>38</v>
      </c>
      <c r="I29" s="47">
        <v>10</v>
      </c>
      <c r="J29" s="47"/>
      <c r="K29" s="47"/>
    </row>
    <row r="30" spans="1:9" s="45" customFormat="1" ht="15.75" customHeight="1">
      <c r="A30" s="44"/>
      <c r="E30" s="47"/>
      <c r="I30" s="47"/>
    </row>
    <row r="31" spans="1:9" s="45" customFormat="1" ht="15.75" customHeight="1">
      <c r="A31" s="44"/>
      <c r="C31" s="13" t="s">
        <v>39</v>
      </c>
      <c r="E31" s="47">
        <v>10</v>
      </c>
      <c r="G31" s="45" t="str">
        <f>C13</f>
        <v>ABSENT</v>
      </c>
      <c r="I31" s="47">
        <v>0</v>
      </c>
    </row>
    <row r="32" spans="1:9" s="45" customFormat="1" ht="15.75" customHeight="1" thickBot="1">
      <c r="A32" s="49"/>
      <c r="B32" s="50"/>
      <c r="C32" s="50"/>
      <c r="D32" s="50"/>
      <c r="E32" s="51"/>
      <c r="F32" s="50"/>
      <c r="G32" s="50"/>
      <c r="H32" s="50"/>
      <c r="I32" s="51"/>
    </row>
    <row r="33" spans="1:9" ht="15.75" customHeight="1">
      <c r="A33" s="53"/>
      <c r="B33" s="54"/>
      <c r="C33" s="54"/>
      <c r="D33" s="54"/>
      <c r="E33" s="54"/>
      <c r="F33" s="54"/>
      <c r="G33" s="54"/>
      <c r="H33" s="54"/>
      <c r="I33" s="54"/>
    </row>
    <row r="35" spans="1:8" s="38" customFormat="1" ht="15.75" customHeight="1">
      <c r="A35" s="55"/>
      <c r="B35" s="7" t="s">
        <v>80</v>
      </c>
      <c r="H35" s="40"/>
    </row>
    <row r="37" spans="1:10" s="56" customFormat="1" ht="15.75" customHeight="1">
      <c r="A37" s="55"/>
      <c r="B37" s="65" t="s">
        <v>12</v>
      </c>
      <c r="C37" s="66"/>
      <c r="D37" s="66"/>
      <c r="E37" s="67" t="s">
        <v>20</v>
      </c>
      <c r="F37" s="67" t="s">
        <v>21</v>
      </c>
      <c r="G37" s="67" t="s">
        <v>26</v>
      </c>
      <c r="H37" s="67" t="s">
        <v>28</v>
      </c>
      <c r="I37" s="67" t="s">
        <v>29</v>
      </c>
      <c r="J37" s="67" t="s">
        <v>2</v>
      </c>
    </row>
    <row r="38" spans="2:11" ht="15.75" customHeight="1">
      <c r="B38" s="131" t="s">
        <v>40</v>
      </c>
      <c r="C38" s="132"/>
      <c r="D38" s="133"/>
      <c r="E38" s="134">
        <f>SUM(10+4+10+10)</f>
        <v>34</v>
      </c>
      <c r="F38" s="134">
        <f>SUM(7+10+3+10)</f>
        <v>30</v>
      </c>
      <c r="G38" s="134">
        <f>SUM(3+2+10+6)</f>
        <v>21</v>
      </c>
      <c r="H38" s="134">
        <f>SUM(10+7+6+10)</f>
        <v>33</v>
      </c>
      <c r="I38" s="134">
        <f>SUM(9+10+8+10)</f>
        <v>37</v>
      </c>
      <c r="J38" s="28">
        <f>SUM(E38:I38)</f>
        <v>155</v>
      </c>
      <c r="K38" s="62"/>
    </row>
    <row r="39" spans="2:11" ht="15.75" customHeight="1">
      <c r="B39" s="135" t="s">
        <v>39</v>
      </c>
      <c r="C39" s="21"/>
      <c r="D39" s="29"/>
      <c r="E39" s="134">
        <f>SUM(2+6+10+7)</f>
        <v>25</v>
      </c>
      <c r="F39" s="134">
        <f>SUM(10+10+7+10)</f>
        <v>37</v>
      </c>
      <c r="G39" s="134">
        <f>SUM(5+10+9+4)</f>
        <v>28</v>
      </c>
      <c r="H39" s="134">
        <f>SUM(10+5+10+9)</f>
        <v>34</v>
      </c>
      <c r="I39" s="134">
        <f>SUM(1+8+6+10)</f>
        <v>25</v>
      </c>
      <c r="J39" s="28">
        <f>SUM(E39:I39)</f>
        <v>149</v>
      </c>
      <c r="K39" s="63"/>
    </row>
    <row r="40" spans="2:11" ht="15.75" customHeight="1">
      <c r="B40" s="131" t="s">
        <v>36</v>
      </c>
      <c r="C40" s="132"/>
      <c r="D40" s="133"/>
      <c r="E40" s="134">
        <f>SUM(10+10+6+3)</f>
        <v>29</v>
      </c>
      <c r="F40" s="134">
        <f>SUM(3+10+10+9)</f>
        <v>32</v>
      </c>
      <c r="G40" s="134">
        <f>SUM(5+8+10+10)</f>
        <v>33</v>
      </c>
      <c r="H40" s="134">
        <f>SUM(8+5+4+10)</f>
        <v>27</v>
      </c>
      <c r="I40" s="134">
        <f>SUM(10+10+4+0)</f>
        <v>24</v>
      </c>
      <c r="J40" s="28">
        <f>SUM(E40:I40)</f>
        <v>145</v>
      </c>
      <c r="K40" s="63"/>
    </row>
    <row r="41" spans="2:11" ht="15.75" customHeight="1">
      <c r="B41" s="131" t="s">
        <v>38</v>
      </c>
      <c r="C41" s="132"/>
      <c r="D41" s="133"/>
      <c r="E41" s="134">
        <f>SUM(8+10+4+0)</f>
        <v>22</v>
      </c>
      <c r="F41" s="134">
        <f>SUM(10+0+10+1)</f>
        <v>21</v>
      </c>
      <c r="G41" s="134">
        <f>SUM(7+10+1+10)</f>
        <v>28</v>
      </c>
      <c r="H41" s="134">
        <f>SUM(2+3+10+1)</f>
        <v>16</v>
      </c>
      <c r="I41" s="134">
        <f>SUM(10+0+2+10)</f>
        <v>22</v>
      </c>
      <c r="J41" s="28">
        <f>SUM(E41:I41)</f>
        <v>109</v>
      </c>
      <c r="K41" s="63"/>
    </row>
    <row r="42" spans="3:11" ht="15.75" customHeight="1">
      <c r="C42" s="54"/>
      <c r="D42" s="54"/>
      <c r="E42" s="63"/>
      <c r="F42" s="63"/>
      <c r="G42" s="63"/>
      <c r="H42" s="63"/>
      <c r="I42" s="63"/>
      <c r="J42" s="63"/>
      <c r="K42" s="63"/>
    </row>
    <row r="43" spans="3:11" ht="15.75" customHeight="1">
      <c r="C43" s="54"/>
      <c r="D43" s="54"/>
      <c r="E43" s="63"/>
      <c r="F43" s="63"/>
      <c r="G43" s="63"/>
      <c r="H43" s="63"/>
      <c r="I43" s="63"/>
      <c r="J43" s="63"/>
      <c r="K43" s="63"/>
    </row>
    <row r="44" spans="3:11" ht="15.75" customHeight="1">
      <c r="C44" s="54"/>
      <c r="D44" s="54"/>
      <c r="E44" s="63"/>
      <c r="F44" s="63"/>
      <c r="G44" s="63"/>
      <c r="H44" s="63"/>
      <c r="I44" s="63"/>
      <c r="J44" s="63"/>
      <c r="K44" s="63"/>
    </row>
    <row r="45" spans="3:11" ht="15.75" customHeight="1">
      <c r="C45" s="54"/>
      <c r="D45" s="54"/>
      <c r="E45" s="63"/>
      <c r="F45" s="63"/>
      <c r="G45" s="63"/>
      <c r="H45" s="63"/>
      <c r="I45" s="63"/>
      <c r="J45" s="63"/>
      <c r="K45" s="63"/>
    </row>
    <row r="46" spans="3:11" ht="15.75" customHeight="1">
      <c r="C46" s="54"/>
      <c r="D46" s="54"/>
      <c r="E46" s="63"/>
      <c r="F46" s="63"/>
      <c r="G46" s="63"/>
      <c r="H46" s="63"/>
      <c r="I46" s="63"/>
      <c r="J46" s="63"/>
      <c r="K46" s="63"/>
    </row>
    <row r="47" spans="3:11" ht="15.75" customHeight="1">
      <c r="C47" s="54"/>
      <c r="D47" s="54"/>
      <c r="E47" s="63"/>
      <c r="F47" s="63"/>
      <c r="G47" s="63"/>
      <c r="H47" s="63"/>
      <c r="I47" s="63"/>
      <c r="J47" s="63"/>
      <c r="K47" s="63"/>
    </row>
    <row r="48" spans="3:11" ht="15.75" customHeight="1">
      <c r="C48" s="54"/>
      <c r="D48" s="54"/>
      <c r="E48" s="63"/>
      <c r="F48" s="63"/>
      <c r="G48" s="63"/>
      <c r="H48" s="63"/>
      <c r="I48" s="63"/>
      <c r="J48" s="63"/>
      <c r="K48" s="63"/>
    </row>
    <row r="49" spans="3:11" ht="15.75" customHeight="1">
      <c r="C49" s="54"/>
      <c r="D49" s="54"/>
      <c r="E49" s="63"/>
      <c r="F49" s="63"/>
      <c r="G49" s="63"/>
      <c r="H49" s="63"/>
      <c r="I49" s="63"/>
      <c r="J49" s="63"/>
      <c r="K49" s="63"/>
    </row>
    <row r="50" spans="3:11" ht="15.75" customHeight="1">
      <c r="C50" s="54"/>
      <c r="D50" s="54"/>
      <c r="E50" s="63"/>
      <c r="F50" s="63"/>
      <c r="G50" s="63"/>
      <c r="H50" s="63"/>
      <c r="I50" s="63"/>
      <c r="J50" s="63"/>
      <c r="K50" s="63"/>
    </row>
    <row r="51" spans="3:11" ht="15.75" customHeight="1">
      <c r="C51" s="54"/>
      <c r="D51" s="54"/>
      <c r="E51" s="63"/>
      <c r="F51" s="63"/>
      <c r="G51" s="63"/>
      <c r="H51" s="63"/>
      <c r="I51" s="63"/>
      <c r="J51" s="63"/>
      <c r="K51" s="63"/>
    </row>
    <row r="52" spans="3:11" ht="15.75" customHeight="1">
      <c r="C52" s="54"/>
      <c r="D52" s="54"/>
      <c r="E52" s="63"/>
      <c r="F52" s="63"/>
      <c r="G52" s="63"/>
      <c r="H52" s="63"/>
      <c r="I52" s="63"/>
      <c r="J52" s="63"/>
      <c r="K52" s="63"/>
    </row>
    <row r="53" spans="3:11" ht="15.75" customHeight="1">
      <c r="C53" s="54"/>
      <c r="D53" s="54"/>
      <c r="E53" s="63"/>
      <c r="F53" s="63"/>
      <c r="G53" s="63"/>
      <c r="H53" s="63"/>
      <c r="I53" s="63"/>
      <c r="J53" s="63"/>
      <c r="K53" s="63"/>
    </row>
    <row r="54" spans="3:11" ht="15.75" customHeight="1">
      <c r="C54" s="54"/>
      <c r="D54" s="54"/>
      <c r="E54" s="63"/>
      <c r="F54" s="63"/>
      <c r="G54" s="63"/>
      <c r="H54" s="63"/>
      <c r="I54" s="63"/>
      <c r="J54" s="63"/>
      <c r="K54" s="63"/>
    </row>
    <row r="55" spans="3:11" ht="15.75" customHeight="1">
      <c r="C55" s="54"/>
      <c r="D55" s="54"/>
      <c r="E55" s="63"/>
      <c r="F55" s="63"/>
      <c r="G55" s="63"/>
      <c r="H55" s="63"/>
      <c r="I55" s="63"/>
      <c r="J55" s="63"/>
      <c r="K55" s="63"/>
    </row>
    <row r="56" spans="4:11" ht="15.75" customHeight="1">
      <c r="D56" s="54"/>
      <c r="E56" s="54"/>
      <c r="F56" s="54"/>
      <c r="G56" s="54"/>
      <c r="H56" s="54"/>
      <c r="I56" s="54"/>
      <c r="J56" s="54"/>
      <c r="K56" s="54"/>
    </row>
    <row r="57" spans="4:11" ht="15.75" customHeight="1">
      <c r="D57" s="54"/>
      <c r="E57" s="54"/>
      <c r="F57" s="54"/>
      <c r="G57" s="54"/>
      <c r="H57" s="54"/>
      <c r="I57" s="54"/>
      <c r="J57" s="54"/>
      <c r="K57" s="54"/>
    </row>
    <row r="58" spans="4:11" ht="15.75" customHeight="1">
      <c r="D58" s="54"/>
      <c r="E58" s="54"/>
      <c r="F58" s="54"/>
      <c r="G58" s="54"/>
      <c r="H58" s="54"/>
      <c r="I58" s="54"/>
      <c r="J58" s="54"/>
      <c r="K58" s="54"/>
    </row>
    <row r="59" spans="4:11" ht="15.75" customHeight="1">
      <c r="D59" s="54"/>
      <c r="E59" s="54"/>
      <c r="F59" s="54"/>
      <c r="G59" s="54"/>
      <c r="H59" s="54"/>
      <c r="I59" s="54"/>
      <c r="J59" s="54"/>
      <c r="K59" s="54"/>
    </row>
    <row r="60" spans="4:11" ht="15.75" customHeight="1">
      <c r="D60" s="54"/>
      <c r="E60" s="54"/>
      <c r="F60" s="54"/>
      <c r="G60" s="54"/>
      <c r="H60" s="54"/>
      <c r="I60" s="54"/>
      <c r="J60" s="54"/>
      <c r="K60" s="54"/>
    </row>
    <row r="61" spans="4:11" ht="15.75" customHeight="1">
      <c r="D61" s="54"/>
      <c r="E61" s="54"/>
      <c r="F61" s="54"/>
      <c r="G61" s="54"/>
      <c r="H61" s="54"/>
      <c r="I61" s="54"/>
      <c r="J61" s="54"/>
      <c r="K61" s="54"/>
    </row>
    <row r="62" spans="4:11" ht="15.75" customHeight="1">
      <c r="D62" s="54"/>
      <c r="E62" s="54"/>
      <c r="F62" s="54"/>
      <c r="G62" s="54"/>
      <c r="H62" s="54"/>
      <c r="I62" s="54"/>
      <c r="J62" s="54"/>
      <c r="K62" s="54"/>
    </row>
    <row r="63" spans="4:11" ht="15.75" customHeight="1">
      <c r="D63" s="54"/>
      <c r="E63" s="54"/>
      <c r="F63" s="54"/>
      <c r="G63" s="54"/>
      <c r="H63" s="54"/>
      <c r="I63" s="54"/>
      <c r="J63" s="54"/>
      <c r="K63" s="54"/>
    </row>
    <row r="64" spans="4:11" ht="15.75" customHeight="1">
      <c r="D64" s="54"/>
      <c r="E64" s="54"/>
      <c r="F64" s="54"/>
      <c r="G64" s="54"/>
      <c r="H64" s="54"/>
      <c r="I64" s="54"/>
      <c r="J64" s="54"/>
      <c r="K64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B4" sqref="B4:AZ35"/>
    </sheetView>
  </sheetViews>
  <sheetFormatPr defaultColWidth="9.625" defaultRowHeight="12.75"/>
  <cols>
    <col min="1" max="1" width="3.875" style="72" customWidth="1"/>
    <col min="2" max="2" width="5.00390625" style="73" customWidth="1"/>
    <col min="3" max="3" width="28.125" style="73" customWidth="1"/>
    <col min="4" max="4" width="15.25390625" style="73" bestFit="1" customWidth="1"/>
    <col min="5" max="23" width="3.50390625" style="73" hidden="1" customWidth="1"/>
    <col min="24" max="24" width="3.50390625" style="74" hidden="1" customWidth="1"/>
    <col min="25" max="36" width="3.625" style="73" hidden="1" customWidth="1"/>
    <col min="37" max="44" width="3.625" style="73" customWidth="1"/>
    <col min="45" max="45" width="5.50390625" style="73" bestFit="1" customWidth="1"/>
    <col min="46" max="49" width="5.625" style="73" customWidth="1"/>
    <col min="50" max="50" width="6.125" style="73" customWidth="1"/>
    <col min="51" max="51" width="7.375" style="73" bestFit="1" customWidth="1"/>
    <col min="52" max="52" width="10.125" style="73" bestFit="1" customWidth="1"/>
    <col min="53" max="16384" width="9.625" style="73" customWidth="1"/>
  </cols>
  <sheetData>
    <row r="1" spans="1:51" s="70" customFormat="1" ht="15.75">
      <c r="A1" s="69"/>
      <c r="C1" s="70" t="s">
        <v>4</v>
      </c>
      <c r="AS1" s="71"/>
      <c r="AT1" s="71"/>
      <c r="AU1" s="71"/>
      <c r="AV1" s="71"/>
      <c r="AW1" s="71"/>
      <c r="AX1" s="71"/>
      <c r="AY1" s="71"/>
    </row>
    <row r="2" spans="5:53" ht="12.75"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</row>
    <row r="3" spans="1:52" s="70" customFormat="1" ht="15.75">
      <c r="A3" s="75"/>
      <c r="B3" s="76" t="s">
        <v>13</v>
      </c>
      <c r="C3" s="76" t="s">
        <v>0</v>
      </c>
      <c r="D3" s="76" t="s">
        <v>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5" t="s">
        <v>16</v>
      </c>
      <c r="AT3" s="75" t="s">
        <v>17</v>
      </c>
      <c r="AU3" s="75" t="s">
        <v>18</v>
      </c>
      <c r="AV3" s="75" t="s">
        <v>32</v>
      </c>
      <c r="AW3" s="75" t="s">
        <v>33</v>
      </c>
      <c r="AX3" s="75" t="s">
        <v>19</v>
      </c>
      <c r="AY3" s="75" t="s">
        <v>15</v>
      </c>
      <c r="AZ3" s="75" t="s">
        <v>14</v>
      </c>
    </row>
    <row r="4" spans="1:52" ht="12.75">
      <c r="A4" s="77">
        <v>1</v>
      </c>
      <c r="B4" s="81">
        <v>2711</v>
      </c>
      <c r="C4" s="81" t="s">
        <v>64</v>
      </c>
      <c r="D4" s="81" t="s">
        <v>40</v>
      </c>
      <c r="E4" s="81"/>
      <c r="F4" s="81">
        <v>142</v>
      </c>
      <c r="G4" s="81">
        <v>156</v>
      </c>
      <c r="H4" s="81">
        <v>184</v>
      </c>
      <c r="I4" s="81">
        <v>207</v>
      </c>
      <c r="J4" s="81">
        <v>217</v>
      </c>
      <c r="K4" s="81">
        <v>226</v>
      </c>
      <c r="L4" s="81">
        <v>200</v>
      </c>
      <c r="M4" s="81">
        <v>172</v>
      </c>
      <c r="N4" s="81">
        <v>168</v>
      </c>
      <c r="O4" s="78"/>
      <c r="P4" s="78">
        <v>149</v>
      </c>
      <c r="Q4" s="78"/>
      <c r="R4" s="78">
        <v>159</v>
      </c>
      <c r="S4" s="78">
        <v>168</v>
      </c>
      <c r="T4" s="78">
        <v>154</v>
      </c>
      <c r="U4" s="78"/>
      <c r="V4" s="78"/>
      <c r="W4" s="78">
        <v>161</v>
      </c>
      <c r="X4" s="79">
        <v>150</v>
      </c>
      <c r="Y4" s="78">
        <v>167</v>
      </c>
      <c r="Z4" s="78">
        <v>222</v>
      </c>
      <c r="AA4" s="78">
        <v>188</v>
      </c>
      <c r="AB4" s="78">
        <v>206</v>
      </c>
      <c r="AC4" s="78">
        <v>139</v>
      </c>
      <c r="AD4" s="78">
        <v>165</v>
      </c>
      <c r="AE4" s="78">
        <v>205</v>
      </c>
      <c r="AF4" s="78">
        <v>148</v>
      </c>
      <c r="AG4" s="78">
        <v>225</v>
      </c>
      <c r="AH4" s="78">
        <v>155</v>
      </c>
      <c r="AI4" s="78">
        <v>166</v>
      </c>
      <c r="AJ4" s="78">
        <v>120</v>
      </c>
      <c r="AK4" s="78">
        <v>209</v>
      </c>
      <c r="AL4" s="78">
        <v>218</v>
      </c>
      <c r="AM4" s="78">
        <v>164</v>
      </c>
      <c r="AN4" s="78"/>
      <c r="AO4" s="78">
        <v>194</v>
      </c>
      <c r="AP4" s="78">
        <v>177</v>
      </c>
      <c r="AQ4" s="78">
        <v>186</v>
      </c>
      <c r="AR4" s="78">
        <v>186</v>
      </c>
      <c r="AS4" s="77">
        <f aca="true" t="shared" si="0" ref="AS4:AS49">SUM(E4:L4)</f>
        <v>1332</v>
      </c>
      <c r="AT4" s="77">
        <f aca="true" t="shared" si="1" ref="AT4:AT49">SUM(M4:T4)</f>
        <v>970</v>
      </c>
      <c r="AU4" s="130">
        <f aca="true" t="shared" si="2" ref="AU4:AU49">SUM(U4:AB4)</f>
        <v>1094</v>
      </c>
      <c r="AV4" s="77">
        <f aca="true" t="shared" si="3" ref="AV4:AV49">SUM(AC4:AJ4)</f>
        <v>1323</v>
      </c>
      <c r="AW4" s="77">
        <f aca="true" t="shared" si="4" ref="AW4:AW35">SUM(AK4:AR4)</f>
        <v>1334</v>
      </c>
      <c r="AX4" s="77">
        <f aca="true" t="shared" si="5" ref="AX4:AX49">SUM(AS4:AW4)</f>
        <v>6053</v>
      </c>
      <c r="AY4" s="77">
        <f aca="true" t="shared" si="6" ref="AY4:AY49">COUNT(E4:AR4)</f>
        <v>34</v>
      </c>
      <c r="AZ4" s="80">
        <f aca="true" t="shared" si="7" ref="AZ4:AZ49">(AX4/AY4)</f>
        <v>178.02941176470588</v>
      </c>
    </row>
    <row r="5" spans="1:52" ht="12.75">
      <c r="A5" s="77">
        <v>2</v>
      </c>
      <c r="B5" s="78">
        <v>3457</v>
      </c>
      <c r="C5" s="78" t="s">
        <v>65</v>
      </c>
      <c r="D5" s="78" t="s">
        <v>40</v>
      </c>
      <c r="E5" s="78">
        <v>130</v>
      </c>
      <c r="F5" s="78"/>
      <c r="G5" s="78">
        <v>166</v>
      </c>
      <c r="H5" s="78">
        <v>159</v>
      </c>
      <c r="I5" s="78">
        <v>139</v>
      </c>
      <c r="J5" s="78"/>
      <c r="K5" s="78">
        <v>187</v>
      </c>
      <c r="L5" s="78">
        <v>189</v>
      </c>
      <c r="M5" s="78">
        <v>166</v>
      </c>
      <c r="N5" s="78">
        <v>180</v>
      </c>
      <c r="O5" s="78"/>
      <c r="P5" s="78">
        <v>187</v>
      </c>
      <c r="Q5" s="78">
        <v>202</v>
      </c>
      <c r="R5" s="78">
        <v>198</v>
      </c>
      <c r="S5" s="78">
        <v>160</v>
      </c>
      <c r="T5" s="78">
        <v>231</v>
      </c>
      <c r="U5" s="78"/>
      <c r="V5" s="78"/>
      <c r="W5" s="78"/>
      <c r="X5" s="79"/>
      <c r="Y5" s="78"/>
      <c r="Z5" s="78"/>
      <c r="AA5" s="78"/>
      <c r="AB5" s="78"/>
      <c r="AC5" s="78">
        <v>171</v>
      </c>
      <c r="AD5" s="78">
        <v>168</v>
      </c>
      <c r="AE5" s="78">
        <v>176</v>
      </c>
      <c r="AF5" s="78">
        <v>182</v>
      </c>
      <c r="AG5" s="78">
        <v>213</v>
      </c>
      <c r="AH5" s="78">
        <v>151</v>
      </c>
      <c r="AI5" s="78">
        <v>165</v>
      </c>
      <c r="AJ5" s="78">
        <v>142</v>
      </c>
      <c r="AK5" s="78">
        <v>213</v>
      </c>
      <c r="AL5" s="84">
        <v>151</v>
      </c>
      <c r="AM5" s="78"/>
      <c r="AN5" s="78">
        <v>181</v>
      </c>
      <c r="AO5" s="78">
        <v>137</v>
      </c>
      <c r="AP5" s="78">
        <v>210</v>
      </c>
      <c r="AQ5" s="78">
        <v>195</v>
      </c>
      <c r="AR5" s="78">
        <v>161</v>
      </c>
      <c r="AS5" s="77">
        <f t="shared" si="0"/>
        <v>970</v>
      </c>
      <c r="AT5" s="77">
        <f t="shared" si="1"/>
        <v>1324</v>
      </c>
      <c r="AU5" s="130">
        <f t="shared" si="2"/>
        <v>0</v>
      </c>
      <c r="AV5" s="77">
        <f t="shared" si="3"/>
        <v>1368</v>
      </c>
      <c r="AW5" s="77">
        <f t="shared" si="4"/>
        <v>1248</v>
      </c>
      <c r="AX5" s="77">
        <f t="shared" si="5"/>
        <v>4910</v>
      </c>
      <c r="AY5" s="77">
        <f t="shared" si="6"/>
        <v>28</v>
      </c>
      <c r="AZ5" s="80">
        <f t="shared" si="7"/>
        <v>175.35714285714286</v>
      </c>
    </row>
    <row r="6" spans="1:52" ht="12.75">
      <c r="A6" s="77">
        <v>3</v>
      </c>
      <c r="B6" s="78">
        <v>3480</v>
      </c>
      <c r="C6" s="128" t="s">
        <v>70</v>
      </c>
      <c r="D6" s="128" t="s">
        <v>39</v>
      </c>
      <c r="E6" s="78"/>
      <c r="F6" s="78"/>
      <c r="G6" s="78"/>
      <c r="H6" s="78"/>
      <c r="I6" s="78"/>
      <c r="J6" s="78"/>
      <c r="K6" s="78"/>
      <c r="L6" s="78"/>
      <c r="M6" s="78">
        <v>158</v>
      </c>
      <c r="N6" s="78">
        <v>168</v>
      </c>
      <c r="O6" s="78">
        <v>212</v>
      </c>
      <c r="P6" s="78">
        <v>168</v>
      </c>
      <c r="Q6" s="78">
        <v>203</v>
      </c>
      <c r="R6" s="78">
        <v>191</v>
      </c>
      <c r="S6" s="78">
        <v>168</v>
      </c>
      <c r="T6" s="78">
        <v>160</v>
      </c>
      <c r="U6" s="78">
        <v>176</v>
      </c>
      <c r="V6" s="78">
        <v>191</v>
      </c>
      <c r="W6" s="78"/>
      <c r="X6" s="79">
        <v>164</v>
      </c>
      <c r="Y6" s="78">
        <v>135</v>
      </c>
      <c r="Z6" s="78">
        <v>174</v>
      </c>
      <c r="AA6" s="78">
        <v>152</v>
      </c>
      <c r="AB6" s="79">
        <v>170</v>
      </c>
      <c r="AC6" s="78"/>
      <c r="AD6" s="78">
        <v>157</v>
      </c>
      <c r="AE6" s="78">
        <v>171</v>
      </c>
      <c r="AF6" s="78">
        <v>157</v>
      </c>
      <c r="AG6" s="78"/>
      <c r="AH6" s="78">
        <v>225</v>
      </c>
      <c r="AI6" s="78">
        <v>223</v>
      </c>
      <c r="AJ6" s="78">
        <v>201</v>
      </c>
      <c r="AK6" s="78">
        <v>144</v>
      </c>
      <c r="AL6" s="78">
        <v>166</v>
      </c>
      <c r="AM6" s="78"/>
      <c r="AN6" s="78">
        <v>156</v>
      </c>
      <c r="AO6" s="78">
        <v>160</v>
      </c>
      <c r="AP6" s="78">
        <v>172</v>
      </c>
      <c r="AQ6" s="78">
        <v>140</v>
      </c>
      <c r="AR6" s="78">
        <v>126</v>
      </c>
      <c r="AS6" s="77">
        <f t="shared" si="0"/>
        <v>0</v>
      </c>
      <c r="AT6" s="77">
        <f t="shared" si="1"/>
        <v>1428</v>
      </c>
      <c r="AU6" s="130">
        <f t="shared" si="2"/>
        <v>1162</v>
      </c>
      <c r="AV6" s="77">
        <f t="shared" si="3"/>
        <v>1134</v>
      </c>
      <c r="AW6" s="77">
        <f t="shared" si="4"/>
        <v>1064</v>
      </c>
      <c r="AX6" s="77">
        <f t="shared" si="5"/>
        <v>4788</v>
      </c>
      <c r="AY6" s="77">
        <f t="shared" si="6"/>
        <v>28</v>
      </c>
      <c r="AZ6" s="80">
        <f t="shared" si="7"/>
        <v>171</v>
      </c>
    </row>
    <row r="7" spans="1:52" ht="12.75">
      <c r="A7" s="77">
        <v>4</v>
      </c>
      <c r="B7" s="78">
        <v>2409</v>
      </c>
      <c r="C7" s="78" t="s">
        <v>63</v>
      </c>
      <c r="D7" s="78" t="s">
        <v>40</v>
      </c>
      <c r="E7" s="78"/>
      <c r="F7" s="78">
        <v>133</v>
      </c>
      <c r="G7" s="78">
        <v>140</v>
      </c>
      <c r="H7" s="78">
        <v>152</v>
      </c>
      <c r="I7" s="78"/>
      <c r="J7" s="78"/>
      <c r="K7" s="78"/>
      <c r="L7" s="78">
        <v>170</v>
      </c>
      <c r="M7" s="78">
        <v>172</v>
      </c>
      <c r="N7" s="78">
        <v>117</v>
      </c>
      <c r="O7" s="78">
        <v>148</v>
      </c>
      <c r="P7" s="78"/>
      <c r="Q7" s="78"/>
      <c r="R7" s="78">
        <v>171</v>
      </c>
      <c r="S7" s="78"/>
      <c r="T7" s="78">
        <v>192</v>
      </c>
      <c r="U7" s="78">
        <v>193</v>
      </c>
      <c r="V7" s="78">
        <v>180</v>
      </c>
      <c r="W7" s="78">
        <v>169</v>
      </c>
      <c r="X7" s="79">
        <v>148</v>
      </c>
      <c r="Y7" s="78"/>
      <c r="Z7" s="78">
        <v>161</v>
      </c>
      <c r="AA7" s="78">
        <v>140</v>
      </c>
      <c r="AB7" s="78">
        <v>148</v>
      </c>
      <c r="AC7" s="78"/>
      <c r="AD7" s="78"/>
      <c r="AE7" s="78"/>
      <c r="AF7" s="78"/>
      <c r="AG7" s="78"/>
      <c r="AH7" s="78"/>
      <c r="AI7" s="78"/>
      <c r="AJ7" s="78"/>
      <c r="AK7" s="78">
        <v>187</v>
      </c>
      <c r="AL7" s="78">
        <v>165</v>
      </c>
      <c r="AM7" s="78">
        <v>197</v>
      </c>
      <c r="AN7" s="78">
        <v>167</v>
      </c>
      <c r="AO7" s="78"/>
      <c r="AP7" s="78">
        <v>210</v>
      </c>
      <c r="AQ7" s="78">
        <v>222</v>
      </c>
      <c r="AR7" s="78">
        <v>162</v>
      </c>
      <c r="AS7" s="77">
        <f t="shared" si="0"/>
        <v>595</v>
      </c>
      <c r="AT7" s="77">
        <f t="shared" si="1"/>
        <v>800</v>
      </c>
      <c r="AU7" s="130">
        <f t="shared" si="2"/>
        <v>1139</v>
      </c>
      <c r="AV7" s="77">
        <f t="shared" si="3"/>
        <v>0</v>
      </c>
      <c r="AW7" s="77">
        <f t="shared" si="4"/>
        <v>1310</v>
      </c>
      <c r="AX7" s="77">
        <f t="shared" si="5"/>
        <v>3844</v>
      </c>
      <c r="AY7" s="77">
        <f t="shared" si="6"/>
        <v>23</v>
      </c>
      <c r="AZ7" s="80">
        <f t="shared" si="7"/>
        <v>167.1304347826087</v>
      </c>
    </row>
    <row r="8" spans="1:52" ht="12.75">
      <c r="A8" s="77">
        <v>5</v>
      </c>
      <c r="B8" s="78">
        <v>3151</v>
      </c>
      <c r="C8" s="78" t="s">
        <v>43</v>
      </c>
      <c r="D8" s="78" t="s">
        <v>36</v>
      </c>
      <c r="E8" s="78">
        <v>144</v>
      </c>
      <c r="F8" s="78">
        <v>160</v>
      </c>
      <c r="G8" s="78">
        <v>183</v>
      </c>
      <c r="H8" s="78">
        <v>136</v>
      </c>
      <c r="I8" s="78">
        <v>176</v>
      </c>
      <c r="J8" s="78">
        <v>176</v>
      </c>
      <c r="K8" s="78">
        <v>117</v>
      </c>
      <c r="L8" s="78">
        <v>144</v>
      </c>
      <c r="M8" s="78">
        <v>175</v>
      </c>
      <c r="N8" s="78">
        <v>166</v>
      </c>
      <c r="O8" s="78">
        <v>181</v>
      </c>
      <c r="P8" s="78">
        <v>211</v>
      </c>
      <c r="Q8" s="78">
        <v>185</v>
      </c>
      <c r="R8" s="78">
        <v>137</v>
      </c>
      <c r="S8" s="78">
        <v>149</v>
      </c>
      <c r="T8" s="78">
        <v>162</v>
      </c>
      <c r="U8" s="78">
        <v>144</v>
      </c>
      <c r="V8" s="78">
        <v>165</v>
      </c>
      <c r="W8" s="78"/>
      <c r="X8" s="79"/>
      <c r="Y8" s="78">
        <v>154</v>
      </c>
      <c r="Z8" s="78">
        <v>172</v>
      </c>
      <c r="AA8" s="78">
        <v>163</v>
      </c>
      <c r="AB8" s="78">
        <v>149</v>
      </c>
      <c r="AC8" s="78"/>
      <c r="AD8" s="78">
        <v>150</v>
      </c>
      <c r="AE8" s="78">
        <v>168</v>
      </c>
      <c r="AF8" s="78">
        <v>185</v>
      </c>
      <c r="AG8" s="78">
        <v>195</v>
      </c>
      <c r="AH8" s="78">
        <v>167</v>
      </c>
      <c r="AI8" s="78">
        <v>129</v>
      </c>
      <c r="AJ8" s="78">
        <v>205</v>
      </c>
      <c r="AK8" s="78"/>
      <c r="AL8" s="78"/>
      <c r="AM8" s="78">
        <v>173</v>
      </c>
      <c r="AN8" s="78">
        <v>159</v>
      </c>
      <c r="AO8" s="78">
        <v>156</v>
      </c>
      <c r="AP8" s="78">
        <v>156</v>
      </c>
      <c r="AQ8" s="78">
        <v>185</v>
      </c>
      <c r="AR8" s="78">
        <v>161</v>
      </c>
      <c r="AS8" s="77">
        <f t="shared" si="0"/>
        <v>1236</v>
      </c>
      <c r="AT8" s="77">
        <f t="shared" si="1"/>
        <v>1366</v>
      </c>
      <c r="AU8" s="130">
        <f t="shared" si="2"/>
        <v>947</v>
      </c>
      <c r="AV8" s="77">
        <f t="shared" si="3"/>
        <v>1199</v>
      </c>
      <c r="AW8" s="77">
        <f t="shared" si="4"/>
        <v>990</v>
      </c>
      <c r="AX8" s="77">
        <f t="shared" si="5"/>
        <v>5738</v>
      </c>
      <c r="AY8" s="77">
        <f t="shared" si="6"/>
        <v>35</v>
      </c>
      <c r="AZ8" s="80">
        <f t="shared" si="7"/>
        <v>163.94285714285715</v>
      </c>
    </row>
    <row r="9" spans="1:52" ht="12.75">
      <c r="A9" s="77">
        <v>6</v>
      </c>
      <c r="B9" s="78">
        <v>3461</v>
      </c>
      <c r="C9" s="78" t="s">
        <v>42</v>
      </c>
      <c r="D9" s="78" t="s">
        <v>36</v>
      </c>
      <c r="E9" s="78">
        <v>159</v>
      </c>
      <c r="F9" s="78">
        <v>115</v>
      </c>
      <c r="G9" s="78">
        <v>141</v>
      </c>
      <c r="H9" s="78">
        <v>184</v>
      </c>
      <c r="I9" s="78">
        <v>182</v>
      </c>
      <c r="J9" s="78">
        <v>159</v>
      </c>
      <c r="K9" s="78">
        <v>175</v>
      </c>
      <c r="L9" s="78">
        <v>183</v>
      </c>
      <c r="M9" s="78"/>
      <c r="N9" s="78"/>
      <c r="O9" s="78"/>
      <c r="P9" s="78"/>
      <c r="Q9" s="78"/>
      <c r="R9" s="78"/>
      <c r="S9" s="78"/>
      <c r="T9" s="78"/>
      <c r="U9" s="78">
        <v>145</v>
      </c>
      <c r="V9" s="78">
        <v>183</v>
      </c>
      <c r="W9" s="78">
        <v>134</v>
      </c>
      <c r="X9" s="79">
        <v>164</v>
      </c>
      <c r="Y9" s="78">
        <v>123</v>
      </c>
      <c r="Z9" s="78">
        <v>196</v>
      </c>
      <c r="AA9" s="78"/>
      <c r="AB9" s="78"/>
      <c r="AC9" s="78">
        <v>166</v>
      </c>
      <c r="AD9" s="78">
        <v>183</v>
      </c>
      <c r="AE9" s="78">
        <v>183</v>
      </c>
      <c r="AF9" s="78">
        <v>182</v>
      </c>
      <c r="AG9" s="78">
        <v>127</v>
      </c>
      <c r="AH9" s="78">
        <v>165</v>
      </c>
      <c r="AI9" s="78">
        <v>156</v>
      </c>
      <c r="AJ9" s="78"/>
      <c r="AK9" s="78">
        <v>129</v>
      </c>
      <c r="AL9" s="78">
        <v>157</v>
      </c>
      <c r="AM9" s="78">
        <v>167</v>
      </c>
      <c r="AN9" s="78">
        <v>183</v>
      </c>
      <c r="AO9" s="78">
        <v>155</v>
      </c>
      <c r="AP9" s="78">
        <v>199</v>
      </c>
      <c r="AQ9" s="78">
        <v>213</v>
      </c>
      <c r="AR9" s="78">
        <v>120</v>
      </c>
      <c r="AS9" s="77">
        <f t="shared" si="0"/>
        <v>1298</v>
      </c>
      <c r="AT9" s="77">
        <f t="shared" si="1"/>
        <v>0</v>
      </c>
      <c r="AU9" s="130">
        <f t="shared" si="2"/>
        <v>945</v>
      </c>
      <c r="AV9" s="77">
        <f t="shared" si="3"/>
        <v>1162</v>
      </c>
      <c r="AW9" s="77">
        <f t="shared" si="4"/>
        <v>1323</v>
      </c>
      <c r="AX9" s="77">
        <f t="shared" si="5"/>
        <v>4728</v>
      </c>
      <c r="AY9" s="77">
        <f t="shared" si="6"/>
        <v>29</v>
      </c>
      <c r="AZ9" s="80">
        <f t="shared" si="7"/>
        <v>163.0344827586207</v>
      </c>
    </row>
    <row r="10" spans="1:52" ht="12.75">
      <c r="A10" s="77">
        <v>7</v>
      </c>
      <c r="B10" s="78">
        <v>3431</v>
      </c>
      <c r="C10" s="78" t="s">
        <v>58</v>
      </c>
      <c r="D10" s="78" t="s">
        <v>39</v>
      </c>
      <c r="E10" s="78">
        <v>172</v>
      </c>
      <c r="F10" s="78">
        <v>157</v>
      </c>
      <c r="G10" s="78">
        <v>193</v>
      </c>
      <c r="H10" s="78">
        <v>195</v>
      </c>
      <c r="I10" s="78">
        <v>165</v>
      </c>
      <c r="J10" s="78">
        <v>116</v>
      </c>
      <c r="K10" s="78">
        <v>161</v>
      </c>
      <c r="L10" s="78">
        <v>199</v>
      </c>
      <c r="M10" s="78">
        <v>159</v>
      </c>
      <c r="N10" s="78">
        <v>148</v>
      </c>
      <c r="O10" s="78">
        <v>184</v>
      </c>
      <c r="P10" s="78">
        <v>136</v>
      </c>
      <c r="Q10" s="78">
        <v>148</v>
      </c>
      <c r="R10" s="78">
        <v>151</v>
      </c>
      <c r="S10" s="78">
        <v>120</v>
      </c>
      <c r="T10" s="78">
        <v>152</v>
      </c>
      <c r="U10" s="78">
        <v>170</v>
      </c>
      <c r="V10" s="78">
        <v>196</v>
      </c>
      <c r="W10" s="78">
        <v>149</v>
      </c>
      <c r="X10" s="79"/>
      <c r="Y10" s="79">
        <v>139</v>
      </c>
      <c r="Z10" s="78">
        <v>172</v>
      </c>
      <c r="AA10" s="78">
        <v>159</v>
      </c>
      <c r="AB10" s="78">
        <v>149</v>
      </c>
      <c r="AC10" s="78">
        <v>202</v>
      </c>
      <c r="AD10" s="78"/>
      <c r="AE10" s="78">
        <v>167</v>
      </c>
      <c r="AF10" s="78">
        <v>186</v>
      </c>
      <c r="AG10" s="78">
        <v>201</v>
      </c>
      <c r="AH10" s="78"/>
      <c r="AI10" s="78">
        <v>168</v>
      </c>
      <c r="AJ10" s="78">
        <v>163</v>
      </c>
      <c r="AK10" s="78">
        <v>137</v>
      </c>
      <c r="AL10" s="78">
        <v>152</v>
      </c>
      <c r="AM10" s="78">
        <v>173</v>
      </c>
      <c r="AN10" s="78"/>
      <c r="AO10" s="78">
        <v>111</v>
      </c>
      <c r="AP10" s="78">
        <v>139</v>
      </c>
      <c r="AQ10" s="78"/>
      <c r="AR10" s="78"/>
      <c r="AS10" s="77">
        <f t="shared" si="0"/>
        <v>1358</v>
      </c>
      <c r="AT10" s="77">
        <f t="shared" si="1"/>
        <v>1198</v>
      </c>
      <c r="AU10" s="130">
        <f t="shared" si="2"/>
        <v>1134</v>
      </c>
      <c r="AV10" s="77">
        <f t="shared" si="3"/>
        <v>1087</v>
      </c>
      <c r="AW10" s="77">
        <f t="shared" si="4"/>
        <v>712</v>
      </c>
      <c r="AX10" s="77">
        <f t="shared" si="5"/>
        <v>5489</v>
      </c>
      <c r="AY10" s="77">
        <f t="shared" si="6"/>
        <v>34</v>
      </c>
      <c r="AZ10" s="80">
        <f t="shared" si="7"/>
        <v>161.44117647058823</v>
      </c>
    </row>
    <row r="11" spans="1:52" ht="12.75">
      <c r="A11" s="77">
        <v>8</v>
      </c>
      <c r="B11" s="78">
        <v>3289</v>
      </c>
      <c r="C11" s="78" t="s">
        <v>51</v>
      </c>
      <c r="D11" s="78" t="s">
        <v>38</v>
      </c>
      <c r="E11" s="78">
        <v>194</v>
      </c>
      <c r="F11" s="78">
        <v>173</v>
      </c>
      <c r="G11" s="78"/>
      <c r="H11" s="78"/>
      <c r="I11" s="78">
        <v>198</v>
      </c>
      <c r="J11" s="78">
        <v>142</v>
      </c>
      <c r="K11" s="78">
        <v>201</v>
      </c>
      <c r="L11" s="78">
        <v>150</v>
      </c>
      <c r="M11" s="79"/>
      <c r="N11" s="79"/>
      <c r="O11" s="79">
        <v>134</v>
      </c>
      <c r="P11" s="79">
        <v>137</v>
      </c>
      <c r="Q11" s="79">
        <v>128</v>
      </c>
      <c r="R11" s="79">
        <v>215</v>
      </c>
      <c r="S11" s="79"/>
      <c r="T11" s="79"/>
      <c r="U11" s="78">
        <v>144</v>
      </c>
      <c r="V11" s="78">
        <v>204</v>
      </c>
      <c r="W11" s="78"/>
      <c r="X11" s="79"/>
      <c r="Y11" s="78">
        <v>199</v>
      </c>
      <c r="Z11" s="78">
        <v>153</v>
      </c>
      <c r="AA11" s="78">
        <v>157</v>
      </c>
      <c r="AB11" s="78">
        <v>169</v>
      </c>
      <c r="AC11" s="78"/>
      <c r="AD11" s="78"/>
      <c r="AE11" s="78">
        <v>174</v>
      </c>
      <c r="AF11" s="78">
        <v>123</v>
      </c>
      <c r="AG11" s="78">
        <v>137</v>
      </c>
      <c r="AH11" s="78">
        <v>152</v>
      </c>
      <c r="AI11" s="78">
        <v>158</v>
      </c>
      <c r="AJ11" s="78">
        <v>137</v>
      </c>
      <c r="AK11" s="78">
        <v>147</v>
      </c>
      <c r="AL11" s="78">
        <v>128</v>
      </c>
      <c r="AM11" s="78">
        <v>158</v>
      </c>
      <c r="AN11" s="78">
        <v>124</v>
      </c>
      <c r="AO11" s="78">
        <v>164</v>
      </c>
      <c r="AP11" s="78">
        <v>173</v>
      </c>
      <c r="AQ11" s="78">
        <v>161</v>
      </c>
      <c r="AR11" s="78">
        <v>173</v>
      </c>
      <c r="AS11" s="77">
        <f t="shared" si="0"/>
        <v>1058</v>
      </c>
      <c r="AT11" s="77">
        <f t="shared" si="1"/>
        <v>614</v>
      </c>
      <c r="AU11" s="130">
        <f t="shared" si="2"/>
        <v>1026</v>
      </c>
      <c r="AV11" s="77">
        <f t="shared" si="3"/>
        <v>881</v>
      </c>
      <c r="AW11" s="77">
        <f t="shared" si="4"/>
        <v>1228</v>
      </c>
      <c r="AX11" s="77">
        <f t="shared" si="5"/>
        <v>4807</v>
      </c>
      <c r="AY11" s="77">
        <f t="shared" si="6"/>
        <v>30</v>
      </c>
      <c r="AZ11" s="80">
        <f t="shared" si="7"/>
        <v>160.23333333333332</v>
      </c>
    </row>
    <row r="12" spans="1:53" ht="12.75">
      <c r="A12" s="77">
        <v>9</v>
      </c>
      <c r="B12" s="78">
        <v>3412</v>
      </c>
      <c r="C12" s="78" t="s">
        <v>62</v>
      </c>
      <c r="D12" s="78" t="s">
        <v>40</v>
      </c>
      <c r="E12" s="78">
        <v>179</v>
      </c>
      <c r="F12" s="78"/>
      <c r="G12" s="78">
        <v>147</v>
      </c>
      <c r="H12" s="78">
        <v>137</v>
      </c>
      <c r="I12" s="78">
        <v>150</v>
      </c>
      <c r="J12" s="78">
        <v>187</v>
      </c>
      <c r="K12" s="78">
        <v>121</v>
      </c>
      <c r="L12" s="78"/>
      <c r="M12" s="78">
        <v>189</v>
      </c>
      <c r="N12" s="78">
        <v>191</v>
      </c>
      <c r="O12" s="78">
        <v>196</v>
      </c>
      <c r="P12" s="78"/>
      <c r="Q12" s="78">
        <v>200</v>
      </c>
      <c r="R12" s="78">
        <v>161</v>
      </c>
      <c r="S12" s="78">
        <v>156</v>
      </c>
      <c r="T12" s="78">
        <v>166</v>
      </c>
      <c r="U12" s="78">
        <v>132</v>
      </c>
      <c r="V12" s="78">
        <v>137</v>
      </c>
      <c r="W12" s="78">
        <v>110</v>
      </c>
      <c r="X12" s="79"/>
      <c r="Y12" s="78">
        <v>194</v>
      </c>
      <c r="Z12" s="78">
        <v>136</v>
      </c>
      <c r="AA12" s="78"/>
      <c r="AB12" s="78">
        <v>201</v>
      </c>
      <c r="AC12" s="78">
        <v>170</v>
      </c>
      <c r="AD12" s="78">
        <v>164</v>
      </c>
      <c r="AE12" s="78">
        <v>146</v>
      </c>
      <c r="AF12" s="78">
        <v>175</v>
      </c>
      <c r="AG12" s="78">
        <v>146</v>
      </c>
      <c r="AH12" s="78">
        <v>127</v>
      </c>
      <c r="AI12" s="78">
        <v>161</v>
      </c>
      <c r="AJ12" s="78">
        <v>132</v>
      </c>
      <c r="AK12" s="78">
        <v>152</v>
      </c>
      <c r="AL12" s="78">
        <v>139</v>
      </c>
      <c r="AM12" s="78">
        <v>135</v>
      </c>
      <c r="AN12" s="78">
        <v>160</v>
      </c>
      <c r="AO12" s="78">
        <v>145</v>
      </c>
      <c r="AP12" s="78"/>
      <c r="AQ12" s="78"/>
      <c r="AR12" s="78"/>
      <c r="AS12" s="77">
        <f t="shared" si="0"/>
        <v>921</v>
      </c>
      <c r="AT12" s="77">
        <f t="shared" si="1"/>
        <v>1259</v>
      </c>
      <c r="AU12" s="130">
        <f t="shared" si="2"/>
        <v>910</v>
      </c>
      <c r="AV12" s="77">
        <f t="shared" si="3"/>
        <v>1221</v>
      </c>
      <c r="AW12" s="77">
        <f t="shared" si="4"/>
        <v>731</v>
      </c>
      <c r="AX12" s="77">
        <f t="shared" si="5"/>
        <v>5042</v>
      </c>
      <c r="AY12" s="77">
        <f t="shared" si="6"/>
        <v>32</v>
      </c>
      <c r="AZ12" s="80">
        <f t="shared" si="7"/>
        <v>157.5625</v>
      </c>
      <c r="BA12" s="82"/>
    </row>
    <row r="13" spans="1:53" ht="12.75">
      <c r="A13" s="77">
        <v>10</v>
      </c>
      <c r="B13" s="78">
        <v>3432</v>
      </c>
      <c r="C13" s="78" t="s">
        <v>57</v>
      </c>
      <c r="D13" s="78" t="s">
        <v>39</v>
      </c>
      <c r="E13" s="78">
        <v>184</v>
      </c>
      <c r="F13" s="78">
        <v>153</v>
      </c>
      <c r="G13" s="78">
        <v>197</v>
      </c>
      <c r="H13" s="78">
        <v>184</v>
      </c>
      <c r="I13" s="78">
        <v>123</v>
      </c>
      <c r="J13" s="78">
        <v>150</v>
      </c>
      <c r="K13" s="78">
        <v>124</v>
      </c>
      <c r="L13" s="78">
        <v>173</v>
      </c>
      <c r="M13" s="78">
        <v>121</v>
      </c>
      <c r="N13" s="78">
        <v>200</v>
      </c>
      <c r="O13" s="78">
        <v>124</v>
      </c>
      <c r="P13" s="78">
        <v>153</v>
      </c>
      <c r="Q13" s="78">
        <v>133</v>
      </c>
      <c r="R13" s="78">
        <v>164</v>
      </c>
      <c r="S13" s="78">
        <v>179</v>
      </c>
      <c r="T13" s="78">
        <v>103</v>
      </c>
      <c r="U13" s="78">
        <v>133</v>
      </c>
      <c r="V13" s="78">
        <v>133</v>
      </c>
      <c r="W13" s="78">
        <v>173</v>
      </c>
      <c r="X13" s="79"/>
      <c r="Y13" s="79">
        <v>157</v>
      </c>
      <c r="Z13" s="78">
        <v>168</v>
      </c>
      <c r="AA13" s="78">
        <v>183</v>
      </c>
      <c r="AB13" s="78">
        <v>191</v>
      </c>
      <c r="AC13" s="78">
        <v>123</v>
      </c>
      <c r="AD13" s="78"/>
      <c r="AE13" s="78">
        <v>147</v>
      </c>
      <c r="AF13" s="78">
        <v>200</v>
      </c>
      <c r="AG13" s="78">
        <v>117</v>
      </c>
      <c r="AH13" s="78"/>
      <c r="AI13" s="78">
        <v>155</v>
      </c>
      <c r="AJ13" s="78">
        <v>178</v>
      </c>
      <c r="AK13" s="78">
        <v>156</v>
      </c>
      <c r="AL13" s="78">
        <v>144</v>
      </c>
      <c r="AM13" s="78">
        <v>133</v>
      </c>
      <c r="AN13" s="78"/>
      <c r="AO13" s="78">
        <v>147</v>
      </c>
      <c r="AP13" s="78">
        <v>211</v>
      </c>
      <c r="AQ13" s="78">
        <v>147</v>
      </c>
      <c r="AR13" s="78">
        <v>185</v>
      </c>
      <c r="AS13" s="77">
        <f t="shared" si="0"/>
        <v>1288</v>
      </c>
      <c r="AT13" s="77">
        <f t="shared" si="1"/>
        <v>1177</v>
      </c>
      <c r="AU13" s="130">
        <f t="shared" si="2"/>
        <v>1138</v>
      </c>
      <c r="AV13" s="77">
        <f t="shared" si="3"/>
        <v>920</v>
      </c>
      <c r="AW13" s="77">
        <f t="shared" si="4"/>
        <v>1123</v>
      </c>
      <c r="AX13" s="77">
        <f t="shared" si="5"/>
        <v>5646</v>
      </c>
      <c r="AY13" s="77">
        <f t="shared" si="6"/>
        <v>36</v>
      </c>
      <c r="AZ13" s="80">
        <f t="shared" si="7"/>
        <v>156.83333333333334</v>
      </c>
      <c r="BA13" s="82"/>
    </row>
    <row r="14" spans="1:52" ht="12.75">
      <c r="A14" s="77">
        <v>11</v>
      </c>
      <c r="B14" s="78">
        <v>3378</v>
      </c>
      <c r="C14" s="78" t="s">
        <v>48</v>
      </c>
      <c r="D14" s="79" t="s">
        <v>37</v>
      </c>
      <c r="E14" s="78">
        <v>156</v>
      </c>
      <c r="F14" s="78">
        <v>133</v>
      </c>
      <c r="G14" s="78"/>
      <c r="H14" s="78"/>
      <c r="I14" s="78">
        <v>118</v>
      </c>
      <c r="J14" s="78">
        <v>161</v>
      </c>
      <c r="K14" s="78">
        <v>115</v>
      </c>
      <c r="L14" s="78">
        <v>176</v>
      </c>
      <c r="M14" s="78">
        <v>163</v>
      </c>
      <c r="N14" s="78">
        <v>208</v>
      </c>
      <c r="O14" s="78">
        <v>160</v>
      </c>
      <c r="P14" s="78"/>
      <c r="Q14" s="78"/>
      <c r="R14" s="78">
        <v>149</v>
      </c>
      <c r="S14" s="78">
        <v>184</v>
      </c>
      <c r="T14" s="78">
        <v>157</v>
      </c>
      <c r="U14" s="78"/>
      <c r="V14" s="78"/>
      <c r="W14" s="78"/>
      <c r="X14" s="79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7">
        <f t="shared" si="0"/>
        <v>859</v>
      </c>
      <c r="AT14" s="77">
        <f t="shared" si="1"/>
        <v>1021</v>
      </c>
      <c r="AU14" s="130">
        <f t="shared" si="2"/>
        <v>0</v>
      </c>
      <c r="AV14" s="77">
        <f t="shared" si="3"/>
        <v>0</v>
      </c>
      <c r="AW14" s="77">
        <f t="shared" si="4"/>
        <v>0</v>
      </c>
      <c r="AX14" s="77">
        <f t="shared" si="5"/>
        <v>1880</v>
      </c>
      <c r="AY14" s="77">
        <f t="shared" si="6"/>
        <v>12</v>
      </c>
      <c r="AZ14" s="80">
        <f t="shared" si="7"/>
        <v>156.66666666666666</v>
      </c>
    </row>
    <row r="15" spans="1:53" s="83" customFormat="1" ht="12.75">
      <c r="A15" s="77">
        <v>12</v>
      </c>
      <c r="B15" s="78">
        <v>1903</v>
      </c>
      <c r="C15" s="78" t="s">
        <v>44</v>
      </c>
      <c r="D15" s="78" t="s">
        <v>36</v>
      </c>
      <c r="E15" s="78">
        <v>159</v>
      </c>
      <c r="F15" s="78">
        <v>132</v>
      </c>
      <c r="G15" s="78"/>
      <c r="H15" s="78"/>
      <c r="I15" s="78"/>
      <c r="J15" s="78"/>
      <c r="K15" s="78">
        <v>125</v>
      </c>
      <c r="L15" s="78">
        <v>137</v>
      </c>
      <c r="M15" s="78">
        <v>188</v>
      </c>
      <c r="N15" s="78">
        <v>158</v>
      </c>
      <c r="O15" s="78">
        <v>171</v>
      </c>
      <c r="P15" s="78">
        <v>165</v>
      </c>
      <c r="Q15" s="78"/>
      <c r="R15" s="78"/>
      <c r="S15" s="78">
        <v>150</v>
      </c>
      <c r="T15" s="78">
        <v>172</v>
      </c>
      <c r="U15" s="78"/>
      <c r="V15" s="78"/>
      <c r="W15" s="78">
        <v>172</v>
      </c>
      <c r="X15" s="79">
        <v>180</v>
      </c>
      <c r="Y15" s="78"/>
      <c r="Z15" s="78"/>
      <c r="AA15" s="78">
        <v>127</v>
      </c>
      <c r="AB15" s="78">
        <v>144</v>
      </c>
      <c r="AC15" s="78"/>
      <c r="AD15" s="78"/>
      <c r="AE15" s="78"/>
      <c r="AF15" s="78"/>
      <c r="AG15" s="78"/>
      <c r="AH15" s="78"/>
      <c r="AI15" s="78">
        <v>212</v>
      </c>
      <c r="AJ15" s="78">
        <v>155</v>
      </c>
      <c r="AK15" s="78">
        <v>128</v>
      </c>
      <c r="AL15" s="78">
        <v>141</v>
      </c>
      <c r="AM15" s="78"/>
      <c r="AN15" s="78"/>
      <c r="AO15" s="78"/>
      <c r="AP15" s="78"/>
      <c r="AQ15" s="78"/>
      <c r="AR15" s="78"/>
      <c r="AS15" s="77">
        <f t="shared" si="0"/>
        <v>553</v>
      </c>
      <c r="AT15" s="77">
        <f t="shared" si="1"/>
        <v>1004</v>
      </c>
      <c r="AU15" s="130">
        <f t="shared" si="2"/>
        <v>623</v>
      </c>
      <c r="AV15" s="77">
        <f t="shared" si="3"/>
        <v>367</v>
      </c>
      <c r="AW15" s="77">
        <f t="shared" si="4"/>
        <v>269</v>
      </c>
      <c r="AX15" s="77">
        <f t="shared" si="5"/>
        <v>2816</v>
      </c>
      <c r="AY15" s="77">
        <f t="shared" si="6"/>
        <v>18</v>
      </c>
      <c r="AZ15" s="80">
        <f t="shared" si="7"/>
        <v>156.44444444444446</v>
      </c>
      <c r="BA15" s="73"/>
    </row>
    <row r="16" spans="1:52" ht="12.75">
      <c r="A16" s="77">
        <v>13</v>
      </c>
      <c r="B16" s="78">
        <v>3463</v>
      </c>
      <c r="C16" s="128" t="s">
        <v>74</v>
      </c>
      <c r="D16" s="128" t="s">
        <v>39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>
        <v>155</v>
      </c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7">
        <f t="shared" si="0"/>
        <v>0</v>
      </c>
      <c r="AT16" s="77">
        <f t="shared" si="1"/>
        <v>0</v>
      </c>
      <c r="AU16" s="130">
        <f t="shared" si="2"/>
        <v>155</v>
      </c>
      <c r="AV16" s="77">
        <f t="shared" si="3"/>
        <v>0</v>
      </c>
      <c r="AW16" s="77">
        <f t="shared" si="4"/>
        <v>0</v>
      </c>
      <c r="AX16" s="77">
        <f t="shared" si="5"/>
        <v>155</v>
      </c>
      <c r="AY16" s="77">
        <f t="shared" si="6"/>
        <v>1</v>
      </c>
      <c r="AZ16" s="80">
        <f t="shared" si="7"/>
        <v>155</v>
      </c>
    </row>
    <row r="17" spans="1:53" ht="12.75">
      <c r="A17" s="77">
        <v>14</v>
      </c>
      <c r="B17" s="78">
        <v>3455</v>
      </c>
      <c r="C17" s="78" t="s">
        <v>46</v>
      </c>
      <c r="D17" s="79" t="s">
        <v>37</v>
      </c>
      <c r="E17" s="78">
        <v>152</v>
      </c>
      <c r="F17" s="78">
        <v>117</v>
      </c>
      <c r="G17" s="78">
        <v>142</v>
      </c>
      <c r="H17" s="78">
        <v>136</v>
      </c>
      <c r="I17" s="78">
        <v>154</v>
      </c>
      <c r="J17" s="78">
        <v>153</v>
      </c>
      <c r="K17" s="78"/>
      <c r="L17" s="78"/>
      <c r="M17" s="78">
        <v>151</v>
      </c>
      <c r="N17" s="78">
        <v>150</v>
      </c>
      <c r="O17" s="78">
        <v>193</v>
      </c>
      <c r="P17" s="78">
        <v>171</v>
      </c>
      <c r="Q17" s="78">
        <v>146</v>
      </c>
      <c r="R17" s="78">
        <v>160</v>
      </c>
      <c r="S17" s="78">
        <v>171</v>
      </c>
      <c r="T17" s="78">
        <v>152</v>
      </c>
      <c r="U17" s="78"/>
      <c r="V17" s="78"/>
      <c r="W17" s="78"/>
      <c r="X17" s="79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7">
        <f t="shared" si="0"/>
        <v>854</v>
      </c>
      <c r="AT17" s="77">
        <f t="shared" si="1"/>
        <v>1294</v>
      </c>
      <c r="AU17" s="130">
        <f t="shared" si="2"/>
        <v>0</v>
      </c>
      <c r="AV17" s="77">
        <f t="shared" si="3"/>
        <v>0</v>
      </c>
      <c r="AW17" s="77">
        <f t="shared" si="4"/>
        <v>0</v>
      </c>
      <c r="AX17" s="77">
        <f t="shared" si="5"/>
        <v>2148</v>
      </c>
      <c r="AY17" s="77">
        <f t="shared" si="6"/>
        <v>14</v>
      </c>
      <c r="AZ17" s="80">
        <f t="shared" si="7"/>
        <v>153.42857142857142</v>
      </c>
      <c r="BA17" s="83"/>
    </row>
    <row r="18" spans="1:52" ht="12.75">
      <c r="A18" s="77">
        <v>15</v>
      </c>
      <c r="B18" s="78">
        <v>3486</v>
      </c>
      <c r="C18" s="128" t="s">
        <v>68</v>
      </c>
      <c r="D18" s="128" t="s">
        <v>36</v>
      </c>
      <c r="E18" s="78"/>
      <c r="F18" s="78"/>
      <c r="G18" s="78"/>
      <c r="H18" s="78"/>
      <c r="I18" s="78"/>
      <c r="J18" s="78"/>
      <c r="K18" s="78"/>
      <c r="L18" s="78"/>
      <c r="M18" s="78">
        <v>120</v>
      </c>
      <c r="N18" s="78">
        <v>187</v>
      </c>
      <c r="O18" s="78">
        <v>141</v>
      </c>
      <c r="P18" s="78">
        <v>175</v>
      </c>
      <c r="Q18" s="78">
        <v>150</v>
      </c>
      <c r="R18" s="78">
        <v>110</v>
      </c>
      <c r="S18" s="78"/>
      <c r="T18" s="78"/>
      <c r="U18" s="78">
        <v>164</v>
      </c>
      <c r="V18" s="78">
        <v>151</v>
      </c>
      <c r="W18" s="78">
        <v>138</v>
      </c>
      <c r="X18" s="79">
        <v>120</v>
      </c>
      <c r="Y18" s="78"/>
      <c r="Z18" s="78"/>
      <c r="AA18" s="78">
        <v>157</v>
      </c>
      <c r="AB18" s="78">
        <v>127</v>
      </c>
      <c r="AC18" s="78">
        <v>122</v>
      </c>
      <c r="AD18" s="78">
        <v>162</v>
      </c>
      <c r="AE18" s="78">
        <v>144</v>
      </c>
      <c r="AF18" s="78">
        <v>186</v>
      </c>
      <c r="AG18" s="78">
        <v>160</v>
      </c>
      <c r="AH18" s="78">
        <v>132</v>
      </c>
      <c r="AI18" s="78"/>
      <c r="AJ18" s="78">
        <v>167</v>
      </c>
      <c r="AK18" s="78"/>
      <c r="AL18" s="78"/>
      <c r="AM18" s="78">
        <v>185</v>
      </c>
      <c r="AN18" s="78">
        <v>210</v>
      </c>
      <c r="AO18" s="78">
        <v>131</v>
      </c>
      <c r="AP18" s="78">
        <v>154</v>
      </c>
      <c r="AQ18" s="78">
        <v>157</v>
      </c>
      <c r="AR18" s="78">
        <v>156</v>
      </c>
      <c r="AS18" s="77">
        <f t="shared" si="0"/>
        <v>0</v>
      </c>
      <c r="AT18" s="77">
        <f t="shared" si="1"/>
        <v>883</v>
      </c>
      <c r="AU18" s="130">
        <f t="shared" si="2"/>
        <v>857</v>
      </c>
      <c r="AV18" s="77">
        <f t="shared" si="3"/>
        <v>1073</v>
      </c>
      <c r="AW18" s="77">
        <f t="shared" si="4"/>
        <v>993</v>
      </c>
      <c r="AX18" s="77">
        <f t="shared" si="5"/>
        <v>3806</v>
      </c>
      <c r="AY18" s="77">
        <f t="shared" si="6"/>
        <v>25</v>
      </c>
      <c r="AZ18" s="80">
        <f t="shared" si="7"/>
        <v>152.24</v>
      </c>
    </row>
    <row r="19" spans="1:52" ht="12.75">
      <c r="A19" s="77">
        <v>16</v>
      </c>
      <c r="B19" s="78">
        <v>3291</v>
      </c>
      <c r="C19" s="78" t="s">
        <v>53</v>
      </c>
      <c r="D19" s="78" t="s">
        <v>38</v>
      </c>
      <c r="E19" s="78">
        <v>171</v>
      </c>
      <c r="F19" s="78">
        <v>145</v>
      </c>
      <c r="G19" s="78">
        <v>161</v>
      </c>
      <c r="H19" s="78">
        <v>145</v>
      </c>
      <c r="I19" s="78"/>
      <c r="J19" s="78"/>
      <c r="K19" s="78"/>
      <c r="L19" s="78"/>
      <c r="M19" s="78">
        <v>163</v>
      </c>
      <c r="N19" s="78">
        <v>150</v>
      </c>
      <c r="O19" s="78"/>
      <c r="P19" s="78"/>
      <c r="Q19" s="78">
        <v>153</v>
      </c>
      <c r="R19" s="78">
        <v>153</v>
      </c>
      <c r="S19" s="78">
        <v>129</v>
      </c>
      <c r="T19" s="78">
        <v>140</v>
      </c>
      <c r="U19" s="78">
        <v>148</v>
      </c>
      <c r="V19" s="78">
        <v>156</v>
      </c>
      <c r="W19" s="78">
        <v>180</v>
      </c>
      <c r="X19" s="79">
        <v>151</v>
      </c>
      <c r="Y19" s="78">
        <v>148</v>
      </c>
      <c r="Z19" s="78">
        <v>121</v>
      </c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7">
        <f t="shared" si="0"/>
        <v>622</v>
      </c>
      <c r="AT19" s="77">
        <f t="shared" si="1"/>
        <v>888</v>
      </c>
      <c r="AU19" s="130">
        <f t="shared" si="2"/>
        <v>904</v>
      </c>
      <c r="AV19" s="77">
        <f t="shared" si="3"/>
        <v>0</v>
      </c>
      <c r="AW19" s="77">
        <f t="shared" si="4"/>
        <v>0</v>
      </c>
      <c r="AX19" s="77">
        <f t="shared" si="5"/>
        <v>2414</v>
      </c>
      <c r="AY19" s="77">
        <f t="shared" si="6"/>
        <v>16</v>
      </c>
      <c r="AZ19" s="80">
        <f t="shared" si="7"/>
        <v>150.875</v>
      </c>
    </row>
    <row r="20" spans="1:52" ht="12.75">
      <c r="A20" s="77">
        <v>17</v>
      </c>
      <c r="B20" s="78">
        <v>3479</v>
      </c>
      <c r="C20" s="78" t="s">
        <v>60</v>
      </c>
      <c r="D20" s="78" t="s">
        <v>39</v>
      </c>
      <c r="E20" s="78">
        <v>115</v>
      </c>
      <c r="F20" s="78">
        <v>157</v>
      </c>
      <c r="G20" s="78">
        <v>119</v>
      </c>
      <c r="H20" s="78">
        <v>149</v>
      </c>
      <c r="I20" s="78"/>
      <c r="J20" s="78"/>
      <c r="K20" s="78">
        <v>133</v>
      </c>
      <c r="L20" s="78">
        <v>144</v>
      </c>
      <c r="M20" s="78">
        <v>101</v>
      </c>
      <c r="N20" s="78">
        <v>103</v>
      </c>
      <c r="O20" s="78">
        <v>150</v>
      </c>
      <c r="P20" s="78">
        <v>146</v>
      </c>
      <c r="Q20" s="78">
        <v>140</v>
      </c>
      <c r="R20" s="78">
        <v>208</v>
      </c>
      <c r="S20" s="78">
        <v>121</v>
      </c>
      <c r="T20" s="78">
        <v>167</v>
      </c>
      <c r="U20" s="78">
        <v>176</v>
      </c>
      <c r="V20" s="78">
        <v>158</v>
      </c>
      <c r="W20" s="78"/>
      <c r="X20" s="79">
        <v>195</v>
      </c>
      <c r="Y20" s="78">
        <v>177</v>
      </c>
      <c r="Z20" s="78">
        <v>167</v>
      </c>
      <c r="AA20" s="78">
        <v>188</v>
      </c>
      <c r="AB20" s="78">
        <v>114</v>
      </c>
      <c r="AC20" s="78"/>
      <c r="AD20" s="78">
        <v>158</v>
      </c>
      <c r="AE20" s="78">
        <v>145</v>
      </c>
      <c r="AF20" s="78">
        <v>144</v>
      </c>
      <c r="AG20" s="78"/>
      <c r="AH20" s="78">
        <v>163</v>
      </c>
      <c r="AI20" s="78">
        <v>121</v>
      </c>
      <c r="AJ20" s="78">
        <v>135</v>
      </c>
      <c r="AK20" s="78">
        <v>108</v>
      </c>
      <c r="AL20" s="78">
        <v>173</v>
      </c>
      <c r="AM20" s="78"/>
      <c r="AN20" s="78">
        <v>149</v>
      </c>
      <c r="AO20" s="78">
        <v>195</v>
      </c>
      <c r="AP20" s="78">
        <v>166</v>
      </c>
      <c r="AQ20" s="78">
        <v>117</v>
      </c>
      <c r="AR20" s="78">
        <v>166</v>
      </c>
      <c r="AS20" s="77">
        <f t="shared" si="0"/>
        <v>817</v>
      </c>
      <c r="AT20" s="77">
        <f t="shared" si="1"/>
        <v>1136</v>
      </c>
      <c r="AU20" s="130">
        <f t="shared" si="2"/>
        <v>1175</v>
      </c>
      <c r="AV20" s="77">
        <f t="shared" si="3"/>
        <v>866</v>
      </c>
      <c r="AW20" s="77">
        <f t="shared" si="4"/>
        <v>1074</v>
      </c>
      <c r="AX20" s="77">
        <f t="shared" si="5"/>
        <v>5068</v>
      </c>
      <c r="AY20" s="77">
        <f t="shared" si="6"/>
        <v>34</v>
      </c>
      <c r="AZ20" s="80">
        <f t="shared" si="7"/>
        <v>149.05882352941177</v>
      </c>
    </row>
    <row r="21" spans="1:52" ht="12.75">
      <c r="A21" s="77">
        <v>18</v>
      </c>
      <c r="B21" s="78">
        <v>2094</v>
      </c>
      <c r="C21" s="78" t="s">
        <v>41</v>
      </c>
      <c r="D21" s="78" t="s">
        <v>36</v>
      </c>
      <c r="E21" s="78">
        <v>165</v>
      </c>
      <c r="F21" s="78">
        <v>144</v>
      </c>
      <c r="G21" s="78">
        <v>175</v>
      </c>
      <c r="H21" s="78">
        <v>114</v>
      </c>
      <c r="I21" s="78">
        <v>144</v>
      </c>
      <c r="J21" s="78">
        <v>145</v>
      </c>
      <c r="K21" s="78">
        <v>130</v>
      </c>
      <c r="L21" s="78">
        <v>142</v>
      </c>
      <c r="M21" s="78">
        <v>132</v>
      </c>
      <c r="N21" s="78">
        <v>145</v>
      </c>
      <c r="O21" s="78"/>
      <c r="P21" s="78"/>
      <c r="Q21" s="78">
        <v>142</v>
      </c>
      <c r="R21" s="78">
        <v>183</v>
      </c>
      <c r="S21" s="78">
        <v>160</v>
      </c>
      <c r="T21" s="78">
        <v>166</v>
      </c>
      <c r="U21" s="78">
        <v>171</v>
      </c>
      <c r="V21" s="78">
        <v>196</v>
      </c>
      <c r="W21" s="78">
        <v>134</v>
      </c>
      <c r="X21" s="79">
        <v>169</v>
      </c>
      <c r="Y21" s="78">
        <v>102</v>
      </c>
      <c r="Z21" s="78">
        <v>144</v>
      </c>
      <c r="AA21" s="78"/>
      <c r="AB21" s="78"/>
      <c r="AC21" s="78">
        <v>143</v>
      </c>
      <c r="AD21" s="78">
        <v>162</v>
      </c>
      <c r="AE21" s="78">
        <v>136</v>
      </c>
      <c r="AF21" s="78">
        <v>211</v>
      </c>
      <c r="AG21" s="78">
        <v>129</v>
      </c>
      <c r="AH21" s="78">
        <v>118</v>
      </c>
      <c r="AI21" s="78"/>
      <c r="AJ21" s="78"/>
      <c r="AK21" s="78">
        <v>144</v>
      </c>
      <c r="AL21" s="78">
        <v>135</v>
      </c>
      <c r="AM21" s="78">
        <v>152</v>
      </c>
      <c r="AN21" s="78">
        <v>138</v>
      </c>
      <c r="AO21" s="78">
        <v>121</v>
      </c>
      <c r="AP21" s="78"/>
      <c r="AQ21" s="78">
        <v>126</v>
      </c>
      <c r="AR21" s="78"/>
      <c r="AS21" s="77">
        <f t="shared" si="0"/>
        <v>1159</v>
      </c>
      <c r="AT21" s="77">
        <f t="shared" si="1"/>
        <v>928</v>
      </c>
      <c r="AU21" s="130">
        <f t="shared" si="2"/>
        <v>916</v>
      </c>
      <c r="AV21" s="77">
        <f t="shared" si="3"/>
        <v>899</v>
      </c>
      <c r="AW21" s="77">
        <f t="shared" si="4"/>
        <v>816</v>
      </c>
      <c r="AX21" s="77">
        <f t="shared" si="5"/>
        <v>4718</v>
      </c>
      <c r="AY21" s="77">
        <f t="shared" si="6"/>
        <v>32</v>
      </c>
      <c r="AZ21" s="80">
        <f t="shared" si="7"/>
        <v>147.4375</v>
      </c>
    </row>
    <row r="22" spans="1:52" ht="12.75">
      <c r="A22" s="77">
        <v>19</v>
      </c>
      <c r="B22" s="78">
        <v>3287</v>
      </c>
      <c r="C22" s="78" t="s">
        <v>52</v>
      </c>
      <c r="D22" s="81" t="s">
        <v>38</v>
      </c>
      <c r="E22" s="81">
        <v>140</v>
      </c>
      <c r="F22" s="81">
        <v>162</v>
      </c>
      <c r="G22" s="81">
        <v>140</v>
      </c>
      <c r="H22" s="81">
        <v>176</v>
      </c>
      <c r="I22" s="81"/>
      <c r="J22" s="81"/>
      <c r="K22" s="81"/>
      <c r="L22" s="81"/>
      <c r="M22" s="81">
        <v>140</v>
      </c>
      <c r="N22" s="81">
        <v>117</v>
      </c>
      <c r="O22" s="78"/>
      <c r="P22" s="78"/>
      <c r="Q22" s="78">
        <v>137</v>
      </c>
      <c r="R22" s="78">
        <v>142</v>
      </c>
      <c r="S22" s="78">
        <v>147</v>
      </c>
      <c r="T22" s="78">
        <v>182</v>
      </c>
      <c r="U22" s="78">
        <v>133</v>
      </c>
      <c r="V22" s="78">
        <v>126</v>
      </c>
      <c r="W22" s="78">
        <v>172</v>
      </c>
      <c r="X22" s="79">
        <v>147</v>
      </c>
      <c r="Y22" s="78">
        <v>128</v>
      </c>
      <c r="Z22" s="78"/>
      <c r="AA22" s="78"/>
      <c r="AB22" s="78"/>
      <c r="AC22" s="78">
        <v>173</v>
      </c>
      <c r="AD22" s="78">
        <v>134</v>
      </c>
      <c r="AE22" s="78">
        <v>192</v>
      </c>
      <c r="AF22" s="78">
        <v>163</v>
      </c>
      <c r="AG22" s="78">
        <v>136</v>
      </c>
      <c r="AH22" s="78">
        <v>136</v>
      </c>
      <c r="AI22" s="78">
        <v>139</v>
      </c>
      <c r="AJ22" s="78">
        <v>158</v>
      </c>
      <c r="AK22" s="78">
        <v>150</v>
      </c>
      <c r="AL22" s="78">
        <v>98</v>
      </c>
      <c r="AM22" s="78">
        <v>164</v>
      </c>
      <c r="AN22" s="78">
        <v>147</v>
      </c>
      <c r="AO22" s="78">
        <v>169</v>
      </c>
      <c r="AP22" s="78">
        <v>135</v>
      </c>
      <c r="AQ22" s="78">
        <v>123</v>
      </c>
      <c r="AR22" s="78">
        <v>148</v>
      </c>
      <c r="AS22" s="77">
        <f t="shared" si="0"/>
        <v>618</v>
      </c>
      <c r="AT22" s="77">
        <f t="shared" si="1"/>
        <v>865</v>
      </c>
      <c r="AU22" s="130">
        <f t="shared" si="2"/>
        <v>706</v>
      </c>
      <c r="AV22" s="77">
        <f t="shared" si="3"/>
        <v>1231</v>
      </c>
      <c r="AW22" s="77">
        <f t="shared" si="4"/>
        <v>1134</v>
      </c>
      <c r="AX22" s="77">
        <f t="shared" si="5"/>
        <v>4554</v>
      </c>
      <c r="AY22" s="77">
        <f t="shared" si="6"/>
        <v>31</v>
      </c>
      <c r="AZ22" s="80">
        <f t="shared" si="7"/>
        <v>146.90322580645162</v>
      </c>
    </row>
    <row r="23" spans="1:52" ht="12.75">
      <c r="A23" s="77">
        <v>20</v>
      </c>
      <c r="B23" s="78">
        <v>3294</v>
      </c>
      <c r="C23" s="78" t="s">
        <v>50</v>
      </c>
      <c r="D23" s="79" t="s">
        <v>37</v>
      </c>
      <c r="E23" s="78"/>
      <c r="F23" s="78"/>
      <c r="G23" s="78">
        <v>176</v>
      </c>
      <c r="H23" s="78">
        <v>159</v>
      </c>
      <c r="I23" s="78">
        <v>158</v>
      </c>
      <c r="J23" s="78">
        <v>103</v>
      </c>
      <c r="K23" s="78">
        <v>151</v>
      </c>
      <c r="L23" s="78">
        <v>128</v>
      </c>
      <c r="M23" s="78">
        <v>133</v>
      </c>
      <c r="N23" s="78">
        <v>159</v>
      </c>
      <c r="O23" s="78">
        <v>140</v>
      </c>
      <c r="P23" s="78">
        <v>160</v>
      </c>
      <c r="Q23" s="78">
        <v>143</v>
      </c>
      <c r="R23" s="78"/>
      <c r="S23" s="78"/>
      <c r="T23" s="78"/>
      <c r="U23" s="78"/>
      <c r="V23" s="78"/>
      <c r="W23" s="78"/>
      <c r="X23" s="79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7">
        <f t="shared" si="0"/>
        <v>875</v>
      </c>
      <c r="AT23" s="77">
        <f t="shared" si="1"/>
        <v>735</v>
      </c>
      <c r="AU23" s="130">
        <f t="shared" si="2"/>
        <v>0</v>
      </c>
      <c r="AV23" s="77">
        <f t="shared" si="3"/>
        <v>0</v>
      </c>
      <c r="AW23" s="77">
        <f t="shared" si="4"/>
        <v>0</v>
      </c>
      <c r="AX23" s="77">
        <f t="shared" si="5"/>
        <v>1610</v>
      </c>
      <c r="AY23" s="77">
        <f t="shared" si="6"/>
        <v>11</v>
      </c>
      <c r="AZ23" s="80">
        <f t="shared" si="7"/>
        <v>146.36363636363637</v>
      </c>
    </row>
    <row r="24" spans="1:52" ht="12.75">
      <c r="A24" s="77">
        <v>21</v>
      </c>
      <c r="B24" s="78">
        <v>3457</v>
      </c>
      <c r="C24" s="78" t="s">
        <v>66</v>
      </c>
      <c r="D24" s="78" t="s">
        <v>40</v>
      </c>
      <c r="E24" s="78">
        <v>171</v>
      </c>
      <c r="F24" s="78">
        <v>134</v>
      </c>
      <c r="G24" s="78"/>
      <c r="H24" s="78"/>
      <c r="I24" s="78">
        <v>160</v>
      </c>
      <c r="J24" s="78">
        <v>140</v>
      </c>
      <c r="K24" s="78"/>
      <c r="L24" s="78"/>
      <c r="M24" s="78"/>
      <c r="N24" s="78"/>
      <c r="O24" s="78">
        <v>114</v>
      </c>
      <c r="P24" s="78">
        <v>211</v>
      </c>
      <c r="Q24" s="78">
        <v>131</v>
      </c>
      <c r="R24" s="78"/>
      <c r="S24" s="78">
        <v>127</v>
      </c>
      <c r="T24" s="78"/>
      <c r="U24" s="78">
        <v>100</v>
      </c>
      <c r="V24" s="78">
        <v>115</v>
      </c>
      <c r="W24" s="78"/>
      <c r="X24" s="79">
        <v>103</v>
      </c>
      <c r="Y24" s="78">
        <v>126</v>
      </c>
      <c r="Z24" s="78">
        <v>180</v>
      </c>
      <c r="AA24" s="78">
        <v>150</v>
      </c>
      <c r="AB24" s="78">
        <v>199</v>
      </c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7">
        <f t="shared" si="0"/>
        <v>605</v>
      </c>
      <c r="AT24" s="77">
        <f t="shared" si="1"/>
        <v>583</v>
      </c>
      <c r="AU24" s="130">
        <f t="shared" si="2"/>
        <v>973</v>
      </c>
      <c r="AV24" s="77">
        <f t="shared" si="3"/>
        <v>0</v>
      </c>
      <c r="AW24" s="77">
        <f t="shared" si="4"/>
        <v>0</v>
      </c>
      <c r="AX24" s="77">
        <f t="shared" si="5"/>
        <v>2161</v>
      </c>
      <c r="AY24" s="77">
        <f t="shared" si="6"/>
        <v>15</v>
      </c>
      <c r="AZ24" s="80">
        <f t="shared" si="7"/>
        <v>144.06666666666666</v>
      </c>
    </row>
    <row r="25" spans="1:52" ht="12.75">
      <c r="A25" s="77">
        <v>22</v>
      </c>
      <c r="B25" s="78">
        <v>2166</v>
      </c>
      <c r="C25" s="78" t="s">
        <v>67</v>
      </c>
      <c r="D25" s="78" t="s">
        <v>40</v>
      </c>
      <c r="E25" s="78">
        <v>145</v>
      </c>
      <c r="F25" s="78">
        <v>134</v>
      </c>
      <c r="G25" s="78"/>
      <c r="H25" s="78"/>
      <c r="I25" s="78"/>
      <c r="J25" s="78">
        <v>131</v>
      </c>
      <c r="K25" s="78">
        <v>182</v>
      </c>
      <c r="L25" s="78">
        <v>154</v>
      </c>
      <c r="M25" s="78"/>
      <c r="N25" s="78"/>
      <c r="O25" s="78">
        <v>154</v>
      </c>
      <c r="P25" s="78">
        <v>144</v>
      </c>
      <c r="Q25" s="78">
        <v>113</v>
      </c>
      <c r="R25" s="78"/>
      <c r="S25" s="78"/>
      <c r="T25" s="78"/>
      <c r="U25" s="78">
        <v>174</v>
      </c>
      <c r="V25" s="78">
        <v>92</v>
      </c>
      <c r="W25" s="78">
        <v>159</v>
      </c>
      <c r="X25" s="79">
        <v>150</v>
      </c>
      <c r="Y25" s="78">
        <v>143</v>
      </c>
      <c r="Z25" s="78"/>
      <c r="AA25" s="78">
        <v>128</v>
      </c>
      <c r="AB25" s="78"/>
      <c r="AC25" s="78">
        <v>104</v>
      </c>
      <c r="AD25" s="78">
        <v>149</v>
      </c>
      <c r="AE25" s="78">
        <v>130</v>
      </c>
      <c r="AF25" s="78">
        <v>132</v>
      </c>
      <c r="AG25" s="78">
        <v>110</v>
      </c>
      <c r="AH25" s="78">
        <v>125</v>
      </c>
      <c r="AI25" s="78">
        <v>130</v>
      </c>
      <c r="AJ25" s="78">
        <v>142</v>
      </c>
      <c r="AK25" s="78"/>
      <c r="AL25" s="78"/>
      <c r="AM25" s="78">
        <v>152</v>
      </c>
      <c r="AN25" s="78">
        <v>167</v>
      </c>
      <c r="AO25" s="78">
        <v>169</v>
      </c>
      <c r="AP25" s="78">
        <v>167</v>
      </c>
      <c r="AQ25" s="78">
        <v>160</v>
      </c>
      <c r="AR25" s="78">
        <v>178</v>
      </c>
      <c r="AS25" s="77">
        <f t="shared" si="0"/>
        <v>746</v>
      </c>
      <c r="AT25" s="77">
        <f t="shared" si="1"/>
        <v>411</v>
      </c>
      <c r="AU25" s="130">
        <f t="shared" si="2"/>
        <v>846</v>
      </c>
      <c r="AV25" s="77">
        <f t="shared" si="3"/>
        <v>1022</v>
      </c>
      <c r="AW25" s="77">
        <f t="shared" si="4"/>
        <v>993</v>
      </c>
      <c r="AX25" s="77">
        <f t="shared" si="5"/>
        <v>4018</v>
      </c>
      <c r="AY25" s="77">
        <f t="shared" si="6"/>
        <v>28</v>
      </c>
      <c r="AZ25" s="80">
        <f t="shared" si="7"/>
        <v>143.5</v>
      </c>
    </row>
    <row r="26" spans="1:52" ht="12.75">
      <c r="A26" s="77">
        <v>23</v>
      </c>
      <c r="B26" s="78">
        <v>3333</v>
      </c>
      <c r="C26" s="78" t="s">
        <v>49</v>
      </c>
      <c r="D26" s="79" t="s">
        <v>37</v>
      </c>
      <c r="E26" s="78">
        <v>124</v>
      </c>
      <c r="F26" s="78">
        <v>135</v>
      </c>
      <c r="G26" s="78">
        <v>146</v>
      </c>
      <c r="H26" s="78">
        <v>194</v>
      </c>
      <c r="I26" s="78">
        <v>116</v>
      </c>
      <c r="J26" s="78">
        <v>165</v>
      </c>
      <c r="K26" s="78">
        <v>145</v>
      </c>
      <c r="L26" s="78">
        <v>140</v>
      </c>
      <c r="M26" s="78"/>
      <c r="N26" s="78"/>
      <c r="O26" s="78">
        <v>151</v>
      </c>
      <c r="P26" s="78">
        <v>125</v>
      </c>
      <c r="Q26" s="78">
        <v>134</v>
      </c>
      <c r="R26" s="78">
        <v>116</v>
      </c>
      <c r="S26" s="78">
        <v>127</v>
      </c>
      <c r="T26" s="78">
        <v>161</v>
      </c>
      <c r="U26" s="78"/>
      <c r="V26" s="78"/>
      <c r="W26" s="78"/>
      <c r="X26" s="79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7">
        <f t="shared" si="0"/>
        <v>1165</v>
      </c>
      <c r="AT26" s="77">
        <f t="shared" si="1"/>
        <v>814</v>
      </c>
      <c r="AU26" s="130">
        <f t="shared" si="2"/>
        <v>0</v>
      </c>
      <c r="AV26" s="77">
        <f t="shared" si="3"/>
        <v>0</v>
      </c>
      <c r="AW26" s="77">
        <f t="shared" si="4"/>
        <v>0</v>
      </c>
      <c r="AX26" s="77">
        <f t="shared" si="5"/>
        <v>1979</v>
      </c>
      <c r="AY26" s="77">
        <f t="shared" si="6"/>
        <v>14</v>
      </c>
      <c r="AZ26" s="80">
        <f t="shared" si="7"/>
        <v>141.35714285714286</v>
      </c>
    </row>
    <row r="27" spans="1:52" ht="12.75">
      <c r="A27" s="77">
        <v>24</v>
      </c>
      <c r="B27" s="78">
        <v>769</v>
      </c>
      <c r="C27" s="128" t="s">
        <v>71</v>
      </c>
      <c r="D27" s="129" t="s">
        <v>37</v>
      </c>
      <c r="E27" s="78"/>
      <c r="F27" s="78"/>
      <c r="G27" s="78"/>
      <c r="H27" s="78"/>
      <c r="I27" s="78"/>
      <c r="J27" s="78"/>
      <c r="K27" s="78"/>
      <c r="L27" s="78"/>
      <c r="M27" s="78">
        <v>165</v>
      </c>
      <c r="N27" s="78">
        <v>115</v>
      </c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7">
        <f t="shared" si="0"/>
        <v>0</v>
      </c>
      <c r="AT27" s="77">
        <f t="shared" si="1"/>
        <v>280</v>
      </c>
      <c r="AU27" s="130">
        <f t="shared" si="2"/>
        <v>0</v>
      </c>
      <c r="AV27" s="77">
        <f t="shared" si="3"/>
        <v>0</v>
      </c>
      <c r="AW27" s="77">
        <f t="shared" si="4"/>
        <v>0</v>
      </c>
      <c r="AX27" s="77">
        <f t="shared" si="5"/>
        <v>280</v>
      </c>
      <c r="AY27" s="77">
        <f t="shared" si="6"/>
        <v>2</v>
      </c>
      <c r="AZ27" s="80">
        <f t="shared" si="7"/>
        <v>140</v>
      </c>
    </row>
    <row r="28" spans="1:52" ht="12.75">
      <c r="A28" s="77">
        <v>25</v>
      </c>
      <c r="B28" s="78">
        <v>3288</v>
      </c>
      <c r="C28" s="78" t="s">
        <v>54</v>
      </c>
      <c r="D28" s="81" t="s">
        <v>38</v>
      </c>
      <c r="E28" s="81">
        <v>149</v>
      </c>
      <c r="F28" s="81">
        <v>171</v>
      </c>
      <c r="G28" s="81"/>
      <c r="H28" s="81"/>
      <c r="I28" s="81">
        <v>157</v>
      </c>
      <c r="J28" s="81">
        <v>143</v>
      </c>
      <c r="K28" s="81">
        <v>160</v>
      </c>
      <c r="L28" s="81">
        <v>141</v>
      </c>
      <c r="M28" s="81"/>
      <c r="N28" s="81"/>
      <c r="O28" s="78"/>
      <c r="P28" s="78"/>
      <c r="Q28" s="78"/>
      <c r="R28" s="78"/>
      <c r="S28" s="78"/>
      <c r="T28" s="78"/>
      <c r="U28" s="78">
        <v>145</v>
      </c>
      <c r="V28" s="78">
        <v>127</v>
      </c>
      <c r="W28" s="78"/>
      <c r="X28" s="79"/>
      <c r="Y28" s="78">
        <v>131</v>
      </c>
      <c r="Z28" s="78">
        <v>108</v>
      </c>
      <c r="AA28" s="78">
        <v>184</v>
      </c>
      <c r="AB28" s="78">
        <v>139</v>
      </c>
      <c r="AC28" s="78">
        <v>134</v>
      </c>
      <c r="AD28" s="78">
        <v>152</v>
      </c>
      <c r="AE28" s="78"/>
      <c r="AF28" s="78"/>
      <c r="AG28" s="78">
        <v>149</v>
      </c>
      <c r="AH28" s="78">
        <v>113</v>
      </c>
      <c r="AI28" s="78">
        <v>159</v>
      </c>
      <c r="AJ28" s="78">
        <v>112</v>
      </c>
      <c r="AK28" s="78">
        <v>136</v>
      </c>
      <c r="AL28" s="78">
        <v>97</v>
      </c>
      <c r="AM28" s="78">
        <v>121</v>
      </c>
      <c r="AN28" s="78">
        <v>136</v>
      </c>
      <c r="AO28" s="78">
        <v>143</v>
      </c>
      <c r="AP28" s="78">
        <v>82</v>
      </c>
      <c r="AQ28" s="78">
        <v>133</v>
      </c>
      <c r="AR28" s="78">
        <v>135</v>
      </c>
      <c r="AS28" s="77">
        <f t="shared" si="0"/>
        <v>921</v>
      </c>
      <c r="AT28" s="77">
        <f t="shared" si="1"/>
        <v>0</v>
      </c>
      <c r="AU28" s="130">
        <f t="shared" si="2"/>
        <v>834</v>
      </c>
      <c r="AV28" s="77">
        <f t="shared" si="3"/>
        <v>819</v>
      </c>
      <c r="AW28" s="77">
        <f t="shared" si="4"/>
        <v>983</v>
      </c>
      <c r="AX28" s="77">
        <f t="shared" si="5"/>
        <v>3557</v>
      </c>
      <c r="AY28" s="77">
        <f t="shared" si="6"/>
        <v>26</v>
      </c>
      <c r="AZ28" s="80">
        <f t="shared" si="7"/>
        <v>136.80769230769232</v>
      </c>
    </row>
    <row r="29" spans="1:52" ht="12.75">
      <c r="A29" s="77">
        <v>26</v>
      </c>
      <c r="B29" s="78">
        <v>3318</v>
      </c>
      <c r="C29" s="128" t="s">
        <v>69</v>
      </c>
      <c r="D29" s="128" t="s">
        <v>38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>
        <v>140</v>
      </c>
      <c r="P29" s="78">
        <v>147</v>
      </c>
      <c r="Q29" s="78">
        <v>137</v>
      </c>
      <c r="R29" s="78">
        <v>106</v>
      </c>
      <c r="S29" s="78">
        <v>122</v>
      </c>
      <c r="T29" s="78">
        <v>140</v>
      </c>
      <c r="U29" s="78"/>
      <c r="V29" s="78"/>
      <c r="W29" s="78"/>
      <c r="X29" s="79"/>
      <c r="Y29" s="78"/>
      <c r="Z29" s="78"/>
      <c r="AA29" s="78"/>
      <c r="AB29" s="78"/>
      <c r="AC29" s="78">
        <v>135</v>
      </c>
      <c r="AD29" s="78">
        <v>134</v>
      </c>
      <c r="AE29" s="78">
        <v>162</v>
      </c>
      <c r="AF29" s="78">
        <v>104</v>
      </c>
      <c r="AG29" s="78">
        <v>157</v>
      </c>
      <c r="AH29" s="78">
        <v>114</v>
      </c>
      <c r="AI29" s="78">
        <v>139</v>
      </c>
      <c r="AJ29" s="78">
        <v>151</v>
      </c>
      <c r="AK29" s="78"/>
      <c r="AL29" s="78"/>
      <c r="AM29" s="78"/>
      <c r="AN29" s="78"/>
      <c r="AO29" s="78"/>
      <c r="AP29" s="78"/>
      <c r="AQ29" s="78"/>
      <c r="AR29" s="78"/>
      <c r="AS29" s="77">
        <f t="shared" si="0"/>
        <v>0</v>
      </c>
      <c r="AT29" s="77">
        <f t="shared" si="1"/>
        <v>792</v>
      </c>
      <c r="AU29" s="130">
        <f t="shared" si="2"/>
        <v>0</v>
      </c>
      <c r="AV29" s="77">
        <f t="shared" si="3"/>
        <v>1096</v>
      </c>
      <c r="AW29" s="77">
        <f t="shared" si="4"/>
        <v>0</v>
      </c>
      <c r="AX29" s="77">
        <f t="shared" si="5"/>
        <v>1888</v>
      </c>
      <c r="AY29" s="77">
        <f t="shared" si="6"/>
        <v>14</v>
      </c>
      <c r="AZ29" s="80">
        <f t="shared" si="7"/>
        <v>134.85714285714286</v>
      </c>
    </row>
    <row r="30" spans="1:53" ht="12.75">
      <c r="A30" s="77">
        <v>27</v>
      </c>
      <c r="B30" s="78">
        <v>3460</v>
      </c>
      <c r="C30" s="78" t="s">
        <v>56</v>
      </c>
      <c r="D30" s="78" t="s">
        <v>38</v>
      </c>
      <c r="E30" s="78"/>
      <c r="F30" s="78"/>
      <c r="G30" s="78">
        <v>140</v>
      </c>
      <c r="H30" s="78">
        <v>141</v>
      </c>
      <c r="I30" s="78">
        <v>159</v>
      </c>
      <c r="J30" s="78">
        <v>161</v>
      </c>
      <c r="K30" s="78">
        <v>139</v>
      </c>
      <c r="L30" s="78">
        <v>107</v>
      </c>
      <c r="M30" s="78">
        <v>123</v>
      </c>
      <c r="N30" s="78">
        <v>151</v>
      </c>
      <c r="O30" s="81">
        <v>160</v>
      </c>
      <c r="P30" s="81">
        <v>154</v>
      </c>
      <c r="Q30" s="81"/>
      <c r="R30" s="81"/>
      <c r="S30" s="81">
        <v>142</v>
      </c>
      <c r="T30" s="81">
        <v>150</v>
      </c>
      <c r="U30" s="81"/>
      <c r="V30" s="81"/>
      <c r="W30" s="81">
        <v>82</v>
      </c>
      <c r="X30" s="79">
        <v>89</v>
      </c>
      <c r="Y30" s="81"/>
      <c r="Z30" s="81">
        <v>138</v>
      </c>
      <c r="AA30" s="81">
        <v>102</v>
      </c>
      <c r="AB30" s="81">
        <v>125</v>
      </c>
      <c r="AC30" s="81">
        <v>126</v>
      </c>
      <c r="AD30" s="81">
        <v>115</v>
      </c>
      <c r="AE30" s="81">
        <v>137</v>
      </c>
      <c r="AF30" s="81">
        <v>148</v>
      </c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77">
        <f t="shared" si="0"/>
        <v>847</v>
      </c>
      <c r="AT30" s="77">
        <f t="shared" si="1"/>
        <v>880</v>
      </c>
      <c r="AU30" s="130">
        <f t="shared" si="2"/>
        <v>536</v>
      </c>
      <c r="AV30" s="77">
        <f t="shared" si="3"/>
        <v>526</v>
      </c>
      <c r="AW30" s="77">
        <f t="shared" si="4"/>
        <v>0</v>
      </c>
      <c r="AX30" s="77">
        <f t="shared" si="5"/>
        <v>2789</v>
      </c>
      <c r="AY30" s="77">
        <f t="shared" si="6"/>
        <v>21</v>
      </c>
      <c r="AZ30" s="80">
        <f t="shared" si="7"/>
        <v>132.8095238095238</v>
      </c>
      <c r="BA30" s="82"/>
    </row>
    <row r="31" spans="1:52" ht="12.75">
      <c r="A31" s="77">
        <v>28</v>
      </c>
      <c r="B31" s="78">
        <v>3491</v>
      </c>
      <c r="C31" s="78" t="s">
        <v>45</v>
      </c>
      <c r="D31" s="81" t="s">
        <v>36</v>
      </c>
      <c r="E31" s="81"/>
      <c r="F31" s="81"/>
      <c r="G31" s="81">
        <v>110</v>
      </c>
      <c r="H31" s="81">
        <v>100</v>
      </c>
      <c r="I31" s="81">
        <v>123</v>
      </c>
      <c r="J31" s="81">
        <v>98</v>
      </c>
      <c r="K31" s="81"/>
      <c r="L31" s="81"/>
      <c r="M31" s="81"/>
      <c r="N31" s="81"/>
      <c r="O31" s="78">
        <v>155</v>
      </c>
      <c r="P31" s="78">
        <v>114</v>
      </c>
      <c r="Q31" s="78">
        <v>134</v>
      </c>
      <c r="R31" s="78">
        <v>157</v>
      </c>
      <c r="S31" s="78">
        <v>150</v>
      </c>
      <c r="T31" s="78">
        <v>144</v>
      </c>
      <c r="U31" s="78"/>
      <c r="V31" s="78"/>
      <c r="W31" s="78"/>
      <c r="X31" s="79"/>
      <c r="Y31" s="78">
        <v>128</v>
      </c>
      <c r="Z31" s="78">
        <v>136</v>
      </c>
      <c r="AA31" s="78">
        <v>125</v>
      </c>
      <c r="AB31" s="78">
        <v>144</v>
      </c>
      <c r="AC31" s="78">
        <v>125</v>
      </c>
      <c r="AD31" s="78"/>
      <c r="AE31" s="78"/>
      <c r="AF31" s="78"/>
      <c r="AG31" s="78"/>
      <c r="AH31" s="78"/>
      <c r="AI31" s="78">
        <v>106</v>
      </c>
      <c r="AJ31" s="78">
        <v>107</v>
      </c>
      <c r="AK31" s="78">
        <v>158</v>
      </c>
      <c r="AL31" s="78">
        <v>140</v>
      </c>
      <c r="AM31" s="78"/>
      <c r="AN31" s="78"/>
      <c r="AO31" s="78"/>
      <c r="AP31" s="78">
        <v>153</v>
      </c>
      <c r="AQ31" s="78"/>
      <c r="AR31" s="78">
        <v>147</v>
      </c>
      <c r="AS31" s="77">
        <f t="shared" si="0"/>
        <v>431</v>
      </c>
      <c r="AT31" s="77">
        <f t="shared" si="1"/>
        <v>854</v>
      </c>
      <c r="AU31" s="130">
        <f t="shared" si="2"/>
        <v>533</v>
      </c>
      <c r="AV31" s="77">
        <f t="shared" si="3"/>
        <v>338</v>
      </c>
      <c r="AW31" s="77">
        <f t="shared" si="4"/>
        <v>598</v>
      </c>
      <c r="AX31" s="77">
        <f t="shared" si="5"/>
        <v>2754</v>
      </c>
      <c r="AY31" s="77">
        <f t="shared" si="6"/>
        <v>21</v>
      </c>
      <c r="AZ31" s="80">
        <f t="shared" si="7"/>
        <v>131.14285714285714</v>
      </c>
    </row>
    <row r="32" spans="1:52" ht="12.75">
      <c r="A32" s="77">
        <v>29</v>
      </c>
      <c r="B32" s="78">
        <v>3382</v>
      </c>
      <c r="C32" s="78" t="s">
        <v>55</v>
      </c>
      <c r="D32" s="78" t="s">
        <v>38</v>
      </c>
      <c r="E32" s="78"/>
      <c r="F32" s="78"/>
      <c r="G32" s="78">
        <v>147</v>
      </c>
      <c r="H32" s="78">
        <v>113</v>
      </c>
      <c r="I32" s="78">
        <v>106</v>
      </c>
      <c r="J32" s="78">
        <v>107</v>
      </c>
      <c r="K32" s="78">
        <v>138</v>
      </c>
      <c r="L32" s="78">
        <v>147</v>
      </c>
      <c r="M32" s="78">
        <v>128</v>
      </c>
      <c r="N32" s="78">
        <v>135</v>
      </c>
      <c r="O32" s="78">
        <v>137</v>
      </c>
      <c r="P32" s="78">
        <v>101</v>
      </c>
      <c r="Q32" s="78"/>
      <c r="R32" s="78"/>
      <c r="S32" s="78"/>
      <c r="T32" s="78"/>
      <c r="U32" s="78"/>
      <c r="V32" s="78"/>
      <c r="W32" s="78">
        <v>117</v>
      </c>
      <c r="X32" s="79">
        <v>139</v>
      </c>
      <c r="Y32" s="78"/>
      <c r="Z32" s="78"/>
      <c r="AA32" s="78">
        <v>130</v>
      </c>
      <c r="AB32" s="78">
        <v>153</v>
      </c>
      <c r="AC32" s="78"/>
      <c r="AD32" s="78"/>
      <c r="AE32" s="78"/>
      <c r="AF32" s="78"/>
      <c r="AG32" s="78"/>
      <c r="AH32" s="78"/>
      <c r="AI32" s="78"/>
      <c r="AJ32" s="78"/>
      <c r="AK32" s="78">
        <v>126</v>
      </c>
      <c r="AL32" s="78">
        <v>88</v>
      </c>
      <c r="AM32" s="78">
        <v>121</v>
      </c>
      <c r="AN32" s="78">
        <v>160</v>
      </c>
      <c r="AO32" s="78">
        <v>139</v>
      </c>
      <c r="AP32" s="78">
        <v>118</v>
      </c>
      <c r="AQ32" s="78">
        <v>149</v>
      </c>
      <c r="AR32" s="78">
        <v>100</v>
      </c>
      <c r="AS32" s="77">
        <f t="shared" si="0"/>
        <v>758</v>
      </c>
      <c r="AT32" s="77">
        <f t="shared" si="1"/>
        <v>501</v>
      </c>
      <c r="AU32" s="130">
        <f t="shared" si="2"/>
        <v>539</v>
      </c>
      <c r="AV32" s="77">
        <f t="shared" si="3"/>
        <v>0</v>
      </c>
      <c r="AW32" s="77">
        <f t="shared" si="4"/>
        <v>1001</v>
      </c>
      <c r="AX32" s="77">
        <f t="shared" si="5"/>
        <v>2799</v>
      </c>
      <c r="AY32" s="77">
        <f t="shared" si="6"/>
        <v>22</v>
      </c>
      <c r="AZ32" s="80">
        <f t="shared" si="7"/>
        <v>127.22727272727273</v>
      </c>
    </row>
    <row r="33" spans="1:52" ht="12.75">
      <c r="A33" s="77">
        <v>30</v>
      </c>
      <c r="B33" s="78">
        <v>3435</v>
      </c>
      <c r="C33" s="78" t="s">
        <v>59</v>
      </c>
      <c r="D33" s="78" t="s">
        <v>39</v>
      </c>
      <c r="E33" s="78">
        <v>145</v>
      </c>
      <c r="F33" s="78">
        <v>131</v>
      </c>
      <c r="G33" s="78">
        <v>112</v>
      </c>
      <c r="H33" s="78">
        <v>132</v>
      </c>
      <c r="I33" s="78">
        <v>121</v>
      </c>
      <c r="J33" s="78">
        <v>93</v>
      </c>
      <c r="K33" s="78">
        <v>144</v>
      </c>
      <c r="L33" s="78">
        <v>131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>
        <v>161</v>
      </c>
      <c r="X33" s="79"/>
      <c r="Y33" s="78"/>
      <c r="Z33" s="78"/>
      <c r="AA33" s="78"/>
      <c r="AB33" s="78"/>
      <c r="AC33" s="78">
        <v>128</v>
      </c>
      <c r="AD33" s="78">
        <v>127</v>
      </c>
      <c r="AE33" s="78"/>
      <c r="AF33" s="78"/>
      <c r="AG33" s="78">
        <v>113</v>
      </c>
      <c r="AH33" s="78">
        <v>112</v>
      </c>
      <c r="AI33" s="78"/>
      <c r="AJ33" s="78"/>
      <c r="AK33" s="78"/>
      <c r="AL33" s="78"/>
      <c r="AM33" s="78">
        <v>83</v>
      </c>
      <c r="AN33" s="78">
        <v>126</v>
      </c>
      <c r="AO33" s="78"/>
      <c r="AP33" s="78"/>
      <c r="AQ33" s="78"/>
      <c r="AR33" s="78"/>
      <c r="AS33" s="77">
        <f t="shared" si="0"/>
        <v>1009</v>
      </c>
      <c r="AT33" s="77">
        <f t="shared" si="1"/>
        <v>0</v>
      </c>
      <c r="AU33" s="130">
        <f t="shared" si="2"/>
        <v>161</v>
      </c>
      <c r="AV33" s="77">
        <f t="shared" si="3"/>
        <v>480</v>
      </c>
      <c r="AW33" s="77">
        <f t="shared" si="4"/>
        <v>209</v>
      </c>
      <c r="AX33" s="77">
        <f t="shared" si="5"/>
        <v>1859</v>
      </c>
      <c r="AY33" s="77">
        <f t="shared" si="6"/>
        <v>15</v>
      </c>
      <c r="AZ33" s="80">
        <f t="shared" si="7"/>
        <v>123.93333333333334</v>
      </c>
    </row>
    <row r="34" spans="1:52" ht="12.75">
      <c r="A34" s="77">
        <v>31</v>
      </c>
      <c r="B34" s="78">
        <v>3406</v>
      </c>
      <c r="C34" s="78" t="s">
        <v>47</v>
      </c>
      <c r="D34" s="79" t="s">
        <v>37</v>
      </c>
      <c r="E34" s="78">
        <v>94</v>
      </c>
      <c r="F34" s="78">
        <v>104</v>
      </c>
      <c r="G34" s="78">
        <v>135</v>
      </c>
      <c r="H34" s="78">
        <v>145</v>
      </c>
      <c r="I34" s="78"/>
      <c r="J34" s="78"/>
      <c r="K34" s="78">
        <v>117</v>
      </c>
      <c r="L34" s="78">
        <v>141</v>
      </c>
      <c r="M34" s="78"/>
      <c r="N34" s="78"/>
      <c r="O34" s="78"/>
      <c r="P34" s="78">
        <v>104</v>
      </c>
      <c r="Q34" s="78">
        <v>129</v>
      </c>
      <c r="R34" s="78">
        <v>127</v>
      </c>
      <c r="S34" s="78">
        <v>143</v>
      </c>
      <c r="T34" s="78">
        <v>112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7">
        <f t="shared" si="0"/>
        <v>736</v>
      </c>
      <c r="AT34" s="77">
        <f t="shared" si="1"/>
        <v>615</v>
      </c>
      <c r="AU34" s="130">
        <f t="shared" si="2"/>
        <v>0</v>
      </c>
      <c r="AV34" s="77">
        <f t="shared" si="3"/>
        <v>0</v>
      </c>
      <c r="AW34" s="77">
        <f t="shared" si="4"/>
        <v>0</v>
      </c>
      <c r="AX34" s="77">
        <f t="shared" si="5"/>
        <v>1351</v>
      </c>
      <c r="AY34" s="77">
        <f t="shared" si="6"/>
        <v>11</v>
      </c>
      <c r="AZ34" s="80">
        <f t="shared" si="7"/>
        <v>122.81818181818181</v>
      </c>
    </row>
    <row r="35" spans="1:53" s="82" customFormat="1" ht="12.75">
      <c r="A35" s="77">
        <v>32</v>
      </c>
      <c r="B35" s="78">
        <v>3462</v>
      </c>
      <c r="C35" s="78" t="s">
        <v>61</v>
      </c>
      <c r="D35" s="81" t="s">
        <v>39</v>
      </c>
      <c r="E35" s="81"/>
      <c r="F35" s="81"/>
      <c r="G35" s="81"/>
      <c r="H35" s="81"/>
      <c r="I35" s="81">
        <v>107</v>
      </c>
      <c r="J35" s="81">
        <v>126</v>
      </c>
      <c r="K35" s="81"/>
      <c r="L35" s="81"/>
      <c r="M35" s="81"/>
      <c r="N35" s="81"/>
      <c r="O35" s="78"/>
      <c r="P35" s="78"/>
      <c r="Q35" s="78"/>
      <c r="R35" s="78"/>
      <c r="S35" s="78"/>
      <c r="T35" s="78"/>
      <c r="U35" s="78"/>
      <c r="V35" s="78"/>
      <c r="W35" s="78">
        <v>98</v>
      </c>
      <c r="X35" s="79">
        <v>106</v>
      </c>
      <c r="Y35" s="78"/>
      <c r="Z35" s="78"/>
      <c r="AA35" s="78"/>
      <c r="AB35" s="78"/>
      <c r="AC35" s="78">
        <v>102</v>
      </c>
      <c r="AD35" s="78">
        <v>87</v>
      </c>
      <c r="AE35" s="78"/>
      <c r="AF35" s="78"/>
      <c r="AG35" s="78">
        <v>97</v>
      </c>
      <c r="AH35" s="78">
        <v>138</v>
      </c>
      <c r="AI35" s="78"/>
      <c r="AJ35" s="78"/>
      <c r="AK35" s="78"/>
      <c r="AL35" s="78"/>
      <c r="AM35" s="78">
        <v>107</v>
      </c>
      <c r="AN35" s="78">
        <v>106</v>
      </c>
      <c r="AO35" s="78"/>
      <c r="AP35" s="78"/>
      <c r="AQ35" s="78">
        <v>101</v>
      </c>
      <c r="AR35" s="78">
        <v>104</v>
      </c>
      <c r="AS35" s="77">
        <f t="shared" si="0"/>
        <v>233</v>
      </c>
      <c r="AT35" s="77">
        <f t="shared" si="1"/>
        <v>0</v>
      </c>
      <c r="AU35" s="130">
        <f t="shared" si="2"/>
        <v>204</v>
      </c>
      <c r="AV35" s="77">
        <f t="shared" si="3"/>
        <v>424</v>
      </c>
      <c r="AW35" s="77">
        <f t="shared" si="4"/>
        <v>418</v>
      </c>
      <c r="AX35" s="77">
        <f t="shared" si="5"/>
        <v>1279</v>
      </c>
      <c r="AY35" s="77">
        <f t="shared" si="6"/>
        <v>12</v>
      </c>
      <c r="AZ35" s="80">
        <f t="shared" si="7"/>
        <v>106.58333333333333</v>
      </c>
      <c r="BA35" s="73"/>
    </row>
    <row r="36" spans="1:53" s="82" customFormat="1" ht="12.75" hidden="1">
      <c r="A36" s="77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7">
        <f t="shared" si="0"/>
        <v>0</v>
      </c>
      <c r="AT36" s="77">
        <f t="shared" si="1"/>
        <v>0</v>
      </c>
      <c r="AU36" s="130">
        <f t="shared" si="2"/>
        <v>0</v>
      </c>
      <c r="AV36" s="77">
        <f t="shared" si="3"/>
        <v>0</v>
      </c>
      <c r="AW36" s="77">
        <f aca="true" t="shared" si="8" ref="AW36:AW49">SUM(AI36:AR36)</f>
        <v>0</v>
      </c>
      <c r="AX36" s="77">
        <f t="shared" si="5"/>
        <v>0</v>
      </c>
      <c r="AY36" s="77">
        <f t="shared" si="6"/>
        <v>0</v>
      </c>
      <c r="AZ36" s="80" t="e">
        <f t="shared" si="7"/>
        <v>#DIV/0!</v>
      </c>
      <c r="BA36" s="73"/>
    </row>
    <row r="37" spans="1:53" s="82" customFormat="1" ht="12.75" hidden="1">
      <c r="A37" s="77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7">
        <f t="shared" si="0"/>
        <v>0</v>
      </c>
      <c r="AT37" s="77">
        <f t="shared" si="1"/>
        <v>0</v>
      </c>
      <c r="AU37" s="130">
        <f t="shared" si="2"/>
        <v>0</v>
      </c>
      <c r="AV37" s="77">
        <f t="shared" si="3"/>
        <v>0</v>
      </c>
      <c r="AW37" s="77">
        <f t="shared" si="8"/>
        <v>0</v>
      </c>
      <c r="AX37" s="77">
        <f t="shared" si="5"/>
        <v>0</v>
      </c>
      <c r="AY37" s="77">
        <f t="shared" si="6"/>
        <v>0</v>
      </c>
      <c r="AZ37" s="80" t="e">
        <f t="shared" si="7"/>
        <v>#DIV/0!</v>
      </c>
      <c r="BA37" s="73"/>
    </row>
    <row r="38" spans="1:52" s="82" customFormat="1" ht="12.75" hidden="1">
      <c r="A38" s="77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9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7">
        <f t="shared" si="0"/>
        <v>0</v>
      </c>
      <c r="AT38" s="77">
        <f t="shared" si="1"/>
        <v>0</v>
      </c>
      <c r="AU38" s="130">
        <f t="shared" si="2"/>
        <v>0</v>
      </c>
      <c r="AV38" s="77">
        <f t="shared" si="3"/>
        <v>0</v>
      </c>
      <c r="AW38" s="77">
        <f t="shared" si="8"/>
        <v>0</v>
      </c>
      <c r="AX38" s="77">
        <f t="shared" si="5"/>
        <v>0</v>
      </c>
      <c r="AY38" s="77">
        <f t="shared" si="6"/>
        <v>0</v>
      </c>
      <c r="AZ38" s="80" t="e">
        <f t="shared" si="7"/>
        <v>#DIV/0!</v>
      </c>
    </row>
    <row r="39" spans="1:52" s="82" customFormat="1" ht="12.75" hidden="1">
      <c r="A39" s="77">
        <v>36</v>
      </c>
      <c r="B39" s="78"/>
      <c r="C39" s="8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9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7">
        <f t="shared" si="0"/>
        <v>0</v>
      </c>
      <c r="AT39" s="77">
        <f t="shared" si="1"/>
        <v>0</v>
      </c>
      <c r="AU39" s="130">
        <f t="shared" si="2"/>
        <v>0</v>
      </c>
      <c r="AV39" s="77">
        <f t="shared" si="3"/>
        <v>0</v>
      </c>
      <c r="AW39" s="77">
        <f t="shared" si="8"/>
        <v>0</v>
      </c>
      <c r="AX39" s="77">
        <f t="shared" si="5"/>
        <v>0</v>
      </c>
      <c r="AY39" s="77">
        <f t="shared" si="6"/>
        <v>0</v>
      </c>
      <c r="AZ39" s="80" t="e">
        <f t="shared" si="7"/>
        <v>#DIV/0!</v>
      </c>
    </row>
    <row r="40" spans="1:52" s="82" customFormat="1" ht="12.75" hidden="1">
      <c r="A40" s="77">
        <v>37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7">
        <f t="shared" si="0"/>
        <v>0</v>
      </c>
      <c r="AT40" s="77">
        <f t="shared" si="1"/>
        <v>0</v>
      </c>
      <c r="AU40" s="130">
        <f t="shared" si="2"/>
        <v>0</v>
      </c>
      <c r="AV40" s="77">
        <f t="shared" si="3"/>
        <v>0</v>
      </c>
      <c r="AW40" s="77">
        <f t="shared" si="8"/>
        <v>0</v>
      </c>
      <c r="AX40" s="77">
        <f t="shared" si="5"/>
        <v>0</v>
      </c>
      <c r="AY40" s="77">
        <f t="shared" si="6"/>
        <v>0</v>
      </c>
      <c r="AZ40" s="80" t="e">
        <f t="shared" si="7"/>
        <v>#DIV/0!</v>
      </c>
    </row>
    <row r="41" spans="1:52" s="82" customFormat="1" ht="12.75" hidden="1">
      <c r="A41" s="77">
        <v>38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7">
        <f t="shared" si="0"/>
        <v>0</v>
      </c>
      <c r="AT41" s="77">
        <f t="shared" si="1"/>
        <v>0</v>
      </c>
      <c r="AU41" s="130">
        <f t="shared" si="2"/>
        <v>0</v>
      </c>
      <c r="AV41" s="77">
        <f t="shared" si="3"/>
        <v>0</v>
      </c>
      <c r="AW41" s="77">
        <f t="shared" si="8"/>
        <v>0</v>
      </c>
      <c r="AX41" s="77">
        <f t="shared" si="5"/>
        <v>0</v>
      </c>
      <c r="AY41" s="77">
        <f t="shared" si="6"/>
        <v>0</v>
      </c>
      <c r="AZ41" s="80" t="e">
        <f t="shared" si="7"/>
        <v>#DIV/0!</v>
      </c>
    </row>
    <row r="42" spans="1:52" s="82" customFormat="1" ht="12.75" hidden="1">
      <c r="A42" s="77">
        <v>39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9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7">
        <f t="shared" si="0"/>
        <v>0</v>
      </c>
      <c r="AT42" s="77">
        <f t="shared" si="1"/>
        <v>0</v>
      </c>
      <c r="AU42" s="130">
        <f t="shared" si="2"/>
        <v>0</v>
      </c>
      <c r="AV42" s="77">
        <f t="shared" si="3"/>
        <v>0</v>
      </c>
      <c r="AW42" s="77">
        <f t="shared" si="8"/>
        <v>0</v>
      </c>
      <c r="AX42" s="77">
        <f t="shared" si="5"/>
        <v>0</v>
      </c>
      <c r="AY42" s="77">
        <f t="shared" si="6"/>
        <v>0</v>
      </c>
      <c r="AZ42" s="80" t="e">
        <f t="shared" si="7"/>
        <v>#DIV/0!</v>
      </c>
    </row>
    <row r="43" spans="1:52" s="82" customFormat="1" ht="12.75" hidden="1">
      <c r="A43" s="77">
        <v>40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7">
        <f t="shared" si="0"/>
        <v>0</v>
      </c>
      <c r="AT43" s="77">
        <f t="shared" si="1"/>
        <v>0</v>
      </c>
      <c r="AU43" s="130">
        <f t="shared" si="2"/>
        <v>0</v>
      </c>
      <c r="AV43" s="77">
        <f t="shared" si="3"/>
        <v>0</v>
      </c>
      <c r="AW43" s="77">
        <f t="shared" si="8"/>
        <v>0</v>
      </c>
      <c r="AX43" s="77">
        <f t="shared" si="5"/>
        <v>0</v>
      </c>
      <c r="AY43" s="77">
        <f t="shared" si="6"/>
        <v>0</v>
      </c>
      <c r="AZ43" s="80" t="e">
        <f t="shared" si="7"/>
        <v>#DIV/0!</v>
      </c>
    </row>
    <row r="44" spans="1:52" s="82" customFormat="1" ht="12.75" hidden="1">
      <c r="A44" s="77">
        <v>41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7">
        <f t="shared" si="0"/>
        <v>0</v>
      </c>
      <c r="AT44" s="77">
        <f t="shared" si="1"/>
        <v>0</v>
      </c>
      <c r="AU44" s="130">
        <f t="shared" si="2"/>
        <v>0</v>
      </c>
      <c r="AV44" s="77">
        <f t="shared" si="3"/>
        <v>0</v>
      </c>
      <c r="AW44" s="77">
        <f t="shared" si="8"/>
        <v>0</v>
      </c>
      <c r="AX44" s="77">
        <f t="shared" si="5"/>
        <v>0</v>
      </c>
      <c r="AY44" s="77">
        <f t="shared" si="6"/>
        <v>0</v>
      </c>
      <c r="AZ44" s="80" t="e">
        <f t="shared" si="7"/>
        <v>#DIV/0!</v>
      </c>
    </row>
    <row r="45" spans="1:52" s="82" customFormat="1" ht="12.75" hidden="1">
      <c r="A45" s="77">
        <v>42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81"/>
      <c r="P45" s="81"/>
      <c r="Q45" s="81"/>
      <c r="R45" s="81"/>
      <c r="S45" s="81"/>
      <c r="T45" s="81"/>
      <c r="U45" s="81"/>
      <c r="V45" s="81"/>
      <c r="W45" s="81"/>
      <c r="X45" s="79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77">
        <f t="shared" si="0"/>
        <v>0</v>
      </c>
      <c r="AT45" s="77">
        <f t="shared" si="1"/>
        <v>0</v>
      </c>
      <c r="AU45" s="130">
        <f t="shared" si="2"/>
        <v>0</v>
      </c>
      <c r="AV45" s="77">
        <f t="shared" si="3"/>
        <v>0</v>
      </c>
      <c r="AW45" s="77">
        <f t="shared" si="8"/>
        <v>0</v>
      </c>
      <c r="AX45" s="77">
        <f t="shared" si="5"/>
        <v>0</v>
      </c>
      <c r="AY45" s="77">
        <f t="shared" si="6"/>
        <v>0</v>
      </c>
      <c r="AZ45" s="80" t="e">
        <f t="shared" si="7"/>
        <v>#DIV/0!</v>
      </c>
    </row>
    <row r="46" spans="1:52" s="82" customFormat="1" ht="12.75" hidden="1">
      <c r="A46" s="77">
        <v>43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7">
        <f t="shared" si="0"/>
        <v>0</v>
      </c>
      <c r="AT46" s="77">
        <f t="shared" si="1"/>
        <v>0</v>
      </c>
      <c r="AU46" s="77">
        <f t="shared" si="2"/>
        <v>0</v>
      </c>
      <c r="AV46" s="77">
        <f t="shared" si="3"/>
        <v>0</v>
      </c>
      <c r="AW46" s="77">
        <f t="shared" si="8"/>
        <v>0</v>
      </c>
      <c r="AX46" s="77">
        <f t="shared" si="5"/>
        <v>0</v>
      </c>
      <c r="AY46" s="77">
        <f t="shared" si="6"/>
        <v>0</v>
      </c>
      <c r="AZ46" s="80" t="e">
        <f t="shared" si="7"/>
        <v>#DIV/0!</v>
      </c>
    </row>
    <row r="47" spans="1:52" s="82" customFormat="1" ht="12.75" hidden="1">
      <c r="A47" s="77">
        <v>44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9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7">
        <f t="shared" si="0"/>
        <v>0</v>
      </c>
      <c r="AT47" s="77">
        <f t="shared" si="1"/>
        <v>0</v>
      </c>
      <c r="AU47" s="77">
        <f t="shared" si="2"/>
        <v>0</v>
      </c>
      <c r="AV47" s="77">
        <f t="shared" si="3"/>
        <v>0</v>
      </c>
      <c r="AW47" s="77">
        <f t="shared" si="8"/>
        <v>0</v>
      </c>
      <c r="AX47" s="77">
        <f t="shared" si="5"/>
        <v>0</v>
      </c>
      <c r="AY47" s="77">
        <f t="shared" si="6"/>
        <v>0</v>
      </c>
      <c r="AZ47" s="80" t="e">
        <f t="shared" si="7"/>
        <v>#DIV/0!</v>
      </c>
    </row>
    <row r="48" spans="1:52" s="82" customFormat="1" ht="12.75" hidden="1">
      <c r="A48" s="77">
        <v>45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9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7">
        <f t="shared" si="0"/>
        <v>0</v>
      </c>
      <c r="AT48" s="77">
        <f t="shared" si="1"/>
        <v>0</v>
      </c>
      <c r="AU48" s="77">
        <f t="shared" si="2"/>
        <v>0</v>
      </c>
      <c r="AV48" s="77">
        <f t="shared" si="3"/>
        <v>0</v>
      </c>
      <c r="AW48" s="77">
        <f t="shared" si="8"/>
        <v>0</v>
      </c>
      <c r="AX48" s="77">
        <f t="shared" si="5"/>
        <v>0</v>
      </c>
      <c r="AY48" s="77">
        <f t="shared" si="6"/>
        <v>0</v>
      </c>
      <c r="AZ48" s="80" t="e">
        <f t="shared" si="7"/>
        <v>#DIV/0!</v>
      </c>
    </row>
    <row r="49" spans="1:52" s="82" customFormat="1" ht="12.75" hidden="1">
      <c r="A49" s="77">
        <v>46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9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7">
        <f t="shared" si="0"/>
        <v>0</v>
      </c>
      <c r="AT49" s="77">
        <f t="shared" si="1"/>
        <v>0</v>
      </c>
      <c r="AU49" s="77">
        <f t="shared" si="2"/>
        <v>0</v>
      </c>
      <c r="AV49" s="77">
        <f t="shared" si="3"/>
        <v>0</v>
      </c>
      <c r="AW49" s="77">
        <f t="shared" si="8"/>
        <v>0</v>
      </c>
      <c r="AX49" s="77">
        <f t="shared" si="5"/>
        <v>0</v>
      </c>
      <c r="AY49" s="77">
        <f t="shared" si="6"/>
        <v>0</v>
      </c>
      <c r="AZ49" s="80" t="e">
        <f t="shared" si="7"/>
        <v>#DIV/0!</v>
      </c>
    </row>
    <row r="50" spans="24:52" ht="12.75" hidden="1">
      <c r="X50" s="73"/>
      <c r="AT50" s="72"/>
      <c r="AU50" s="72"/>
      <c r="AV50" s="72"/>
      <c r="AW50" s="72"/>
      <c r="AX50" s="72"/>
      <c r="AY50" s="72"/>
      <c r="AZ50" s="85"/>
    </row>
    <row r="51" spans="24:52" ht="12.75">
      <c r="X51" s="73"/>
      <c r="AT51" s="72"/>
      <c r="AU51" s="72"/>
      <c r="AV51" s="72"/>
      <c r="AW51" s="72"/>
      <c r="AX51" s="72"/>
      <c r="AY51" s="72"/>
      <c r="AZ51" s="85"/>
    </row>
    <row r="52" spans="24:52" ht="12.75">
      <c r="X52" s="73"/>
      <c r="AT52" s="72"/>
      <c r="AU52" s="72"/>
      <c r="AV52" s="72"/>
      <c r="AW52" s="72"/>
      <c r="AX52" s="72"/>
      <c r="AY52" s="72"/>
      <c r="AZ52" s="85"/>
    </row>
    <row r="53" spans="24:52" ht="12.75">
      <c r="X53" s="73"/>
      <c r="AT53" s="72"/>
      <c r="AU53" s="72"/>
      <c r="AV53" s="72"/>
      <c r="AW53" s="72"/>
      <c r="AX53" s="72"/>
      <c r="AY53" s="72"/>
      <c r="AZ53" s="85"/>
    </row>
    <row r="54" spans="24:52" ht="12.75">
      <c r="X54" s="73"/>
      <c r="AT54" s="72"/>
      <c r="AU54" s="72"/>
      <c r="AV54" s="72"/>
      <c r="AW54" s="72"/>
      <c r="AX54" s="72"/>
      <c r="AY54" s="72"/>
      <c r="AZ54" s="85"/>
    </row>
    <row r="55" spans="24:52" ht="12.75">
      <c r="X55" s="73"/>
      <c r="AT55" s="72"/>
      <c r="AU55" s="72"/>
      <c r="AV55" s="72"/>
      <c r="AW55" s="72"/>
      <c r="AX55" s="72"/>
      <c r="AY55" s="72"/>
      <c r="AZ55" s="85"/>
    </row>
    <row r="56" spans="24:52" ht="12.75">
      <c r="X56" s="73"/>
      <c r="AT56" s="72"/>
      <c r="AU56" s="72"/>
      <c r="AV56" s="72"/>
      <c r="AW56" s="72"/>
      <c r="AX56" s="72"/>
      <c r="AY56" s="72"/>
      <c r="AZ56" s="85"/>
    </row>
    <row r="57" spans="24:52" ht="12.75">
      <c r="X57" s="73"/>
      <c r="AT57" s="72"/>
      <c r="AU57" s="72"/>
      <c r="AV57" s="72"/>
      <c r="AW57" s="72"/>
      <c r="AX57" s="72"/>
      <c r="AY57" s="72"/>
      <c r="AZ57" s="85"/>
    </row>
    <row r="58" spans="24:52" ht="12.75">
      <c r="X58" s="73"/>
      <c r="AT58" s="72"/>
      <c r="AU58" s="72"/>
      <c r="AV58" s="72"/>
      <c r="AW58" s="72"/>
      <c r="AX58" s="72"/>
      <c r="AY58" s="72"/>
      <c r="AZ58" s="85"/>
    </row>
    <row r="59" spans="24:52" ht="12.75">
      <c r="X59" s="73"/>
      <c r="AT59" s="72"/>
      <c r="AU59" s="72"/>
      <c r="AV59" s="72"/>
      <c r="AW59" s="72"/>
      <c r="AX59" s="72"/>
      <c r="AY59" s="72"/>
      <c r="AZ59" s="85"/>
    </row>
    <row r="60" spans="24:52" ht="12.75">
      <c r="X60" s="73"/>
      <c r="AT60" s="72"/>
      <c r="AU60" s="72"/>
      <c r="AV60" s="72"/>
      <c r="AW60" s="72"/>
      <c r="AX60" s="72"/>
      <c r="AY60" s="72"/>
      <c r="AZ60" s="85"/>
    </row>
    <row r="61" spans="24:52" ht="12.75">
      <c r="X61" s="73"/>
      <c r="AT61" s="72"/>
      <c r="AU61" s="72"/>
      <c r="AV61" s="72"/>
      <c r="AW61" s="72"/>
      <c r="AX61" s="72"/>
      <c r="AY61" s="72"/>
      <c r="AZ61" s="85"/>
    </row>
    <row r="62" spans="24:52" ht="12.75">
      <c r="X62" s="73"/>
      <c r="AT62" s="72"/>
      <c r="AU62" s="72"/>
      <c r="AV62" s="72"/>
      <c r="AW62" s="72"/>
      <c r="AX62" s="72"/>
      <c r="AY62" s="72"/>
      <c r="AZ62" s="85"/>
    </row>
    <row r="63" spans="24:52" ht="12.75">
      <c r="X63" s="73"/>
      <c r="AT63" s="72"/>
      <c r="AU63" s="72"/>
      <c r="AV63" s="72"/>
      <c r="AW63" s="72"/>
      <c r="AX63" s="72"/>
      <c r="AY63" s="72"/>
      <c r="AZ63" s="85"/>
    </row>
    <row r="64" spans="24:52" ht="12.75">
      <c r="X64" s="73"/>
      <c r="AT64" s="72"/>
      <c r="AU64" s="72"/>
      <c r="AV64" s="72"/>
      <c r="AW64" s="72"/>
      <c r="AX64" s="72"/>
      <c r="AY64" s="72"/>
      <c r="AZ64" s="85"/>
    </row>
    <row r="65" spans="24:52" ht="12.75">
      <c r="X65" s="73"/>
      <c r="AT65" s="72"/>
      <c r="AU65" s="72"/>
      <c r="AV65" s="72"/>
      <c r="AW65" s="72"/>
      <c r="AX65" s="72"/>
      <c r="AY65" s="72"/>
      <c r="AZ65" s="85"/>
    </row>
    <row r="66" spans="24:52" ht="12.75">
      <c r="X66" s="73"/>
      <c r="AT66" s="72"/>
      <c r="AU66" s="72"/>
      <c r="AV66" s="72"/>
      <c r="AW66" s="72"/>
      <c r="AX66" s="72"/>
      <c r="AY66" s="72"/>
      <c r="AZ66" s="85"/>
    </row>
    <row r="67" spans="24:52" ht="12.75">
      <c r="X67" s="73"/>
      <c r="AT67" s="72"/>
      <c r="AU67" s="72"/>
      <c r="AV67" s="72"/>
      <c r="AW67" s="72"/>
      <c r="AX67" s="72"/>
      <c r="AY67" s="72"/>
      <c r="AZ67" s="85"/>
    </row>
    <row r="68" spans="24:52" ht="12.75">
      <c r="X68" s="73"/>
      <c r="AT68" s="72"/>
      <c r="AU68" s="72"/>
      <c r="AV68" s="72"/>
      <c r="AW68" s="72"/>
      <c r="AX68" s="72"/>
      <c r="AY68" s="72"/>
      <c r="AZ68" s="85"/>
    </row>
    <row r="69" spans="24:52" ht="12.75">
      <c r="X69" s="73"/>
      <c r="AT69" s="72"/>
      <c r="AU69" s="72"/>
      <c r="AV69" s="72"/>
      <c r="AW69" s="72"/>
      <c r="AX69" s="72"/>
      <c r="AY69" s="72"/>
      <c r="AZ69" s="85"/>
    </row>
    <row r="70" spans="24:52" ht="12.75">
      <c r="X70" s="73"/>
      <c r="AT70" s="72"/>
      <c r="AU70" s="72"/>
      <c r="AV70" s="72"/>
      <c r="AW70" s="72"/>
      <c r="AX70" s="72"/>
      <c r="AY70" s="72"/>
      <c r="AZ70" s="85"/>
    </row>
    <row r="71" spans="24:52" ht="12.75">
      <c r="X71" s="73"/>
      <c r="AT71" s="72"/>
      <c r="AU71" s="72"/>
      <c r="AV71" s="72"/>
      <c r="AW71" s="72"/>
      <c r="AX71" s="72"/>
      <c r="AY71" s="72"/>
      <c r="AZ71" s="85"/>
    </row>
    <row r="72" spans="24:52" ht="12.75">
      <c r="X72" s="73"/>
      <c r="AT72" s="72"/>
      <c r="AU72" s="72"/>
      <c r="AV72" s="72"/>
      <c r="AW72" s="72"/>
      <c r="AX72" s="72"/>
      <c r="AY72" s="72"/>
      <c r="AZ72" s="85"/>
    </row>
    <row r="73" spans="24:52" ht="12.75">
      <c r="X73" s="73"/>
      <c r="AT73" s="72"/>
      <c r="AU73" s="72"/>
      <c r="AV73" s="72"/>
      <c r="AW73" s="72"/>
      <c r="AX73" s="72"/>
      <c r="AY73" s="72"/>
      <c r="AZ73" s="85"/>
    </row>
    <row r="74" spans="24:52" ht="12.75">
      <c r="X74" s="73"/>
      <c r="AT74" s="72"/>
      <c r="AU74" s="72"/>
      <c r="AV74" s="72"/>
      <c r="AW74" s="72"/>
      <c r="AX74" s="72"/>
      <c r="AY74" s="72"/>
      <c r="AZ74" s="85"/>
    </row>
    <row r="75" spans="24:52" ht="12.75">
      <c r="X75" s="73"/>
      <c r="AT75" s="72"/>
      <c r="AU75" s="72"/>
      <c r="AV75" s="72"/>
      <c r="AW75" s="72"/>
      <c r="AX75" s="72"/>
      <c r="AY75" s="72"/>
      <c r="AZ75" s="85"/>
    </row>
    <row r="76" spans="1:52" ht="12.75">
      <c r="A76" s="86"/>
      <c r="B76" s="83"/>
      <c r="X76" s="73"/>
      <c r="AT76" s="72"/>
      <c r="AU76" s="72"/>
      <c r="AV76" s="72"/>
      <c r="AW76" s="72"/>
      <c r="AX76" s="72"/>
      <c r="AY76" s="72"/>
      <c r="AZ76" s="85"/>
    </row>
    <row r="77" spans="1:52" ht="12.75">
      <c r="A77" s="86"/>
      <c r="B77" s="83"/>
      <c r="X77" s="73"/>
      <c r="AT77" s="72"/>
      <c r="AU77" s="72"/>
      <c r="AV77" s="72"/>
      <c r="AW77" s="72"/>
      <c r="AX77" s="72"/>
      <c r="AY77" s="72"/>
      <c r="AZ77" s="85"/>
    </row>
    <row r="78" spans="1:52" ht="12.75">
      <c r="A78" s="86"/>
      <c r="B78" s="83"/>
      <c r="AS78" s="72"/>
      <c r="AT78" s="72"/>
      <c r="AU78" s="72"/>
      <c r="AV78" s="72"/>
      <c r="AW78" s="72"/>
      <c r="AX78" s="72"/>
      <c r="AY78" s="72"/>
      <c r="AZ78" s="85"/>
    </row>
    <row r="79" spans="1:52" ht="12.75">
      <c r="A79" s="86"/>
      <c r="B79" s="83"/>
      <c r="AS79" s="72"/>
      <c r="AT79" s="72"/>
      <c r="AU79" s="72"/>
      <c r="AV79" s="72"/>
      <c r="AW79" s="72"/>
      <c r="AX79" s="72"/>
      <c r="AY79" s="72"/>
      <c r="AZ79" s="85"/>
    </row>
    <row r="80" spans="1:52" ht="12.75">
      <c r="A80" s="86"/>
      <c r="B80" s="83"/>
      <c r="AS80" s="72"/>
      <c r="AT80" s="72"/>
      <c r="AU80" s="72"/>
      <c r="AV80" s="72"/>
      <c r="AW80" s="72"/>
      <c r="AX80" s="72"/>
      <c r="AY80" s="72"/>
      <c r="AZ80" s="85"/>
    </row>
    <row r="81" spans="1:52" ht="12.75">
      <c r="A81" s="86"/>
      <c r="B81" s="83"/>
      <c r="AS81" s="72"/>
      <c r="AT81" s="72"/>
      <c r="AU81" s="72"/>
      <c r="AV81" s="72"/>
      <c r="AW81" s="72"/>
      <c r="AX81" s="72"/>
      <c r="AY81" s="72"/>
      <c r="AZ81" s="85"/>
    </row>
    <row r="82" spans="1:52" ht="12.75">
      <c r="A82" s="86"/>
      <c r="B82" s="83"/>
      <c r="AS82" s="72"/>
      <c r="AT82" s="72"/>
      <c r="AU82" s="72"/>
      <c r="AV82" s="72"/>
      <c r="AW82" s="72"/>
      <c r="AX82" s="72"/>
      <c r="AY82" s="72"/>
      <c r="AZ82" s="85"/>
    </row>
    <row r="83" spans="45:52" ht="12.75">
      <c r="AS83" s="72"/>
      <c r="AT83" s="72"/>
      <c r="AU83" s="72"/>
      <c r="AV83" s="72"/>
      <c r="AW83" s="72"/>
      <c r="AX83" s="72"/>
      <c r="AY83" s="72"/>
      <c r="AZ83" s="85"/>
    </row>
    <row r="84" spans="45:52" ht="12.75">
      <c r="AS84" s="72"/>
      <c r="AT84" s="72"/>
      <c r="AU84" s="72"/>
      <c r="AV84" s="72"/>
      <c r="AW84" s="72"/>
      <c r="AX84" s="72"/>
      <c r="AY84" s="72"/>
      <c r="AZ84" s="85"/>
    </row>
    <row r="85" spans="45:52" ht="12.75">
      <c r="AS85" s="72"/>
      <c r="AT85" s="72"/>
      <c r="AU85" s="72"/>
      <c r="AV85" s="72"/>
      <c r="AW85" s="72"/>
      <c r="AX85" s="72"/>
      <c r="AY85" s="72"/>
      <c r="AZ85" s="85"/>
    </row>
    <row r="86" spans="45:52" ht="12.75">
      <c r="AS86" s="72"/>
      <c r="AT86" s="72"/>
      <c r="AU86" s="72"/>
      <c r="AV86" s="72"/>
      <c r="AW86" s="72"/>
      <c r="AX86" s="72"/>
      <c r="AY86" s="72"/>
      <c r="AZ86" s="85"/>
    </row>
    <row r="87" spans="45:51" ht="12.75">
      <c r="AS87" s="72"/>
      <c r="AT87" s="72"/>
      <c r="AU87" s="72"/>
      <c r="AV87" s="72"/>
      <c r="AW87" s="72"/>
      <c r="AX87" s="72"/>
      <c r="AY87" s="72"/>
    </row>
    <row r="88" ht="12.75">
      <c r="AY88" s="72"/>
    </row>
    <row r="89" ht="12.75">
      <c r="AY89" s="72"/>
    </row>
    <row r="90" ht="12.75">
      <c r="AY90" s="72"/>
    </row>
  </sheetData>
  <sheetProtection/>
  <conditionalFormatting sqref="O10">
    <cfRule type="cellIs" priority="14" dxfId="14" operator="greaterThan" stopIfTrue="1">
      <formula>199</formula>
    </cfRule>
  </conditionalFormatting>
  <conditionalFormatting sqref="O4:X49">
    <cfRule type="cellIs" priority="13" dxfId="15" operator="greaterThan" stopIfTrue="1">
      <formula>199</formula>
    </cfRule>
  </conditionalFormatting>
  <conditionalFormatting sqref="Y4:AR49">
    <cfRule type="cellIs" priority="12" dxfId="15" operator="greaterThan" stopIfTrue="1">
      <formula>199</formula>
    </cfRule>
  </conditionalFormatting>
  <conditionalFormatting sqref="AZ4:AZ45 AZ49">
    <cfRule type="cellIs" priority="10" dxfId="15" operator="greaterThan" stopIfTrue="1">
      <formula>199.99</formula>
    </cfRule>
    <cfRule type="cellIs" priority="11" dxfId="15" operator="greaterThan" stopIfTrue="1">
      <formula>"199.99"</formula>
    </cfRule>
  </conditionalFormatting>
  <conditionalFormatting sqref="AZ48">
    <cfRule type="cellIs" priority="8" dxfId="15" operator="greaterThan" stopIfTrue="1">
      <formula>199.99</formula>
    </cfRule>
    <cfRule type="cellIs" priority="9" dxfId="15" operator="greaterThan" stopIfTrue="1">
      <formula>"199.99"</formula>
    </cfRule>
  </conditionalFormatting>
  <conditionalFormatting sqref="AZ47">
    <cfRule type="cellIs" priority="6" dxfId="15" operator="greaterThan" stopIfTrue="1">
      <formula>199.99</formula>
    </cfRule>
    <cfRule type="cellIs" priority="7" dxfId="15" operator="greaterThan" stopIfTrue="1">
      <formula>"199.99"</formula>
    </cfRule>
  </conditionalFormatting>
  <conditionalFormatting sqref="AZ46">
    <cfRule type="cellIs" priority="4" dxfId="15" operator="greaterThan" stopIfTrue="1">
      <formula>199.99</formula>
    </cfRule>
    <cfRule type="cellIs" priority="5" dxfId="15" operator="greaterThan" stopIfTrue="1">
      <formula>"199.99"</formula>
    </cfRule>
  </conditionalFormatting>
  <conditionalFormatting sqref="E4:AR49">
    <cfRule type="cellIs" priority="3" dxfId="14" operator="greaterThan" stopIfTrue="1">
      <formula>199</formula>
    </cfRule>
  </conditionalFormatting>
  <conditionalFormatting sqref="Y30">
    <cfRule type="cellIs" priority="2" dxfId="15" operator="greaterThan" stopIfTrue="1">
      <formula>199</formula>
    </cfRule>
  </conditionalFormatting>
  <conditionalFormatting sqref="Y31">
    <cfRule type="cellIs" priority="1" dxfId="15" operator="greaterThan" stopIfTrue="1">
      <formula>199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2017-2018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2018-05-07T12:48:02Z</cp:lastPrinted>
  <dcterms:created xsi:type="dcterms:W3CDTF">1999-10-03T14:06:37Z</dcterms:created>
  <dcterms:modified xsi:type="dcterms:W3CDTF">2018-05-07T13:27:47Z</dcterms:modified>
  <cp:category/>
  <cp:version/>
  <cp:contentType/>
  <cp:contentStatus/>
</cp:coreProperties>
</file>